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9040" windowHeight="15840" firstSheet="3" activeTab="6"/>
  </bookViews>
  <sheets>
    <sheet name="1.1.prometnica_BEZ ODVODNJE" sheetId="5" r:id="rId1"/>
    <sheet name="1.2.troškovnik_OBORINSKA" sheetId="4" r:id="rId2"/>
    <sheet name="1.3.troškovnik_FEKALNA" sheetId="2" r:id="rId3"/>
    <sheet name="1.4.troškovnik_VODOOPSKRBA" sheetId="3" r:id="rId4"/>
    <sheet name="1.5.JR_EKI" sheetId="6" r:id="rId5"/>
    <sheet name="2.1.PROMETNICA_ODVODNJA_PROMET" sheetId="7" r:id="rId6"/>
    <sheet name="2.2.DTK" sheetId="8" r:id="rId7"/>
    <sheet name="2.3.JR" sheetId="9" r:id="rId8"/>
    <sheet name="2.4.VODOVOD" sheetId="10" r:id="rId9"/>
    <sheet name="REKAPITULACIJA" sheetId="12" r:id="rId10"/>
  </sheets>
  <definedNames>
    <definedName name="_xlnm.Print_Titles" localSheetId="1">'1.2.troškovnik_OBORINSKA'!$2:$4</definedName>
    <definedName name="_xlnm.Print_Titles" localSheetId="2">'1.3.troškovnik_FEKALNA'!$2:$4</definedName>
    <definedName name="_xlnm.Print_Titles" localSheetId="3">'1.4.troškovnik_VODOOPSKRBA'!$2:$3</definedName>
    <definedName name="_xlnm.Print_Area" localSheetId="1">'1.2.troškovnik_OBORINSKA'!$A$1:$F$58</definedName>
    <definedName name="_xlnm.Print_Area" localSheetId="2">'1.3.troškovnik_FEKALNA'!$A$1:$F$93</definedName>
    <definedName name="_xlnm.Print_Area" localSheetId="3">'1.4.troškovnik_VODOOPSKRBA'!$A$1:$F$163</definedName>
    <definedName name="_xlnm.Print_Area" localSheetId="5">'2.1.PROMETNICA_ODVODNJA_PROMET'!$A$1:$G$157</definedName>
    <definedName name="_xlnm.Print_Area" localSheetId="8">'2.4.VODOVOD'!$A$1:$G$74</definedName>
    <definedName name="_xlnm.Print_Area" localSheetId="9">REKAPITULACIJA!$A$1:$G$31</definedName>
  </definedNames>
  <calcPr calcId="191029"/>
</workbook>
</file>

<file path=xl/calcChain.xml><?xml version="1.0" encoding="utf-8"?>
<calcChain xmlns="http://schemas.openxmlformats.org/spreadsheetml/2006/main">
  <c r="G33" i="10" l="1"/>
  <c r="G128" i="7"/>
  <c r="G123" i="7"/>
  <c r="G111" i="7"/>
  <c r="G45" i="10"/>
  <c r="F42" i="3"/>
  <c r="G72" i="10"/>
  <c r="G70" i="10"/>
  <c r="G67" i="10"/>
  <c r="G68" i="10"/>
  <c r="G66" i="10"/>
  <c r="G64" i="10"/>
  <c r="G60" i="10"/>
  <c r="G61" i="10"/>
  <c r="G59" i="10"/>
  <c r="G54" i="10"/>
  <c r="G55" i="10"/>
  <c r="G56" i="10"/>
  <c r="G53" i="10"/>
  <c r="G51" i="10"/>
  <c r="G46" i="10"/>
  <c r="G31" i="10"/>
  <c r="G28" i="10"/>
  <c r="G29" i="10"/>
  <c r="G30" i="10"/>
  <c r="G26" i="10"/>
  <c r="G27" i="10"/>
  <c r="G25" i="10"/>
  <c r="G20" i="10"/>
  <c r="G19" i="10"/>
  <c r="F73" i="9"/>
  <c r="F71" i="9"/>
  <c r="F69" i="9"/>
  <c r="F63" i="9"/>
  <c r="F61" i="9"/>
  <c r="F59" i="9"/>
  <c r="F57" i="9"/>
  <c r="F55" i="9"/>
  <c r="F53" i="9"/>
  <c r="F51" i="9"/>
  <c r="F49" i="9"/>
  <c r="F47" i="9"/>
  <c r="F45" i="9"/>
  <c r="F43" i="9"/>
  <c r="F41" i="9"/>
  <c r="F39" i="9"/>
  <c r="F37" i="9"/>
  <c r="F35" i="9"/>
  <c r="F29" i="9"/>
  <c r="F27" i="9"/>
  <c r="F25" i="9"/>
  <c r="F23" i="9"/>
  <c r="F21" i="9"/>
  <c r="F19" i="9"/>
  <c r="F17" i="9"/>
  <c r="F15" i="9"/>
  <c r="F13" i="9"/>
  <c r="F10" i="9"/>
  <c r="F8" i="9"/>
  <c r="F6" i="9"/>
  <c r="F57" i="8"/>
  <c r="F55" i="8"/>
  <c r="F53" i="8"/>
  <c r="F51" i="8"/>
  <c r="F45" i="8"/>
  <c r="F43" i="8"/>
  <c r="F37" i="8"/>
  <c r="F35" i="8"/>
  <c r="F29" i="8"/>
  <c r="F27" i="8"/>
  <c r="F25" i="8"/>
  <c r="F23" i="8"/>
  <c r="F21" i="8"/>
  <c r="F19" i="8"/>
  <c r="F17" i="8"/>
  <c r="F11" i="8"/>
  <c r="F9" i="8"/>
  <c r="F8" i="8"/>
  <c r="G130" i="7"/>
  <c r="G127" i="7"/>
  <c r="G121" i="7"/>
  <c r="G117" i="7"/>
  <c r="G115" i="7"/>
  <c r="G109" i="7"/>
  <c r="G107" i="7"/>
  <c r="G102" i="7"/>
  <c r="G103" i="7"/>
  <c r="G101" i="7"/>
  <c r="G97" i="7"/>
  <c r="G96" i="7"/>
  <c r="G89" i="7"/>
  <c r="G88" i="7"/>
  <c r="G86" i="7"/>
  <c r="G81" i="7"/>
  <c r="G79" i="7"/>
  <c r="G83" i="7" s="1"/>
  <c r="G142" i="7" s="1"/>
  <c r="G76" i="7"/>
  <c r="G70" i="7"/>
  <c r="G68" i="7"/>
  <c r="G62" i="7"/>
  <c r="G59" i="7"/>
  <c r="G60" i="7"/>
  <c r="G58" i="7"/>
  <c r="G55" i="7"/>
  <c r="G53" i="7"/>
  <c r="G51" i="7"/>
  <c r="G49" i="7"/>
  <c r="G44" i="7"/>
  <c r="G45" i="7"/>
  <c r="G46" i="7"/>
  <c r="G47" i="7"/>
  <c r="G43" i="7"/>
  <c r="G39" i="7"/>
  <c r="G36" i="7"/>
  <c r="G37" i="7"/>
  <c r="G35" i="7"/>
  <c r="G30" i="7"/>
  <c r="G25" i="7"/>
  <c r="G23" i="7"/>
  <c r="G21" i="7"/>
  <c r="G19" i="7"/>
  <c r="F168" i="6"/>
  <c r="F166" i="6"/>
  <c r="F164" i="6"/>
  <c r="F162" i="6"/>
  <c r="F159" i="6"/>
  <c r="F157" i="6"/>
  <c r="F155" i="6"/>
  <c r="F152" i="6"/>
  <c r="F149" i="6"/>
  <c r="F141" i="6"/>
  <c r="F134" i="6"/>
  <c r="F131" i="6"/>
  <c r="F113" i="6"/>
  <c r="F111" i="6"/>
  <c r="F108" i="6"/>
  <c r="F107" i="6"/>
  <c r="F100" i="6"/>
  <c r="F92" i="6"/>
  <c r="F89" i="6"/>
  <c r="F66" i="6"/>
  <c r="F64" i="6"/>
  <c r="F62" i="6"/>
  <c r="F59" i="6"/>
  <c r="F57" i="6"/>
  <c r="F55" i="6"/>
  <c r="F33" i="6"/>
  <c r="F31" i="6"/>
  <c r="F29" i="6"/>
  <c r="F27" i="6"/>
  <c r="F25" i="6"/>
  <c r="F23" i="6"/>
  <c r="F21" i="6"/>
  <c r="F19" i="6"/>
  <c r="F128" i="3"/>
  <c r="F122" i="3"/>
  <c r="F116" i="3"/>
  <c r="F114" i="3"/>
  <c r="F107" i="3"/>
  <c r="F106" i="3"/>
  <c r="F101" i="3"/>
  <c r="F102" i="3"/>
  <c r="F103" i="3"/>
  <c r="F104" i="3"/>
  <c r="F100" i="3"/>
  <c r="F99" i="3"/>
  <c r="F92" i="3"/>
  <c r="F93" i="3"/>
  <c r="F94" i="3"/>
  <c r="F95" i="3"/>
  <c r="F96" i="3"/>
  <c r="F97" i="3"/>
  <c r="F91" i="3"/>
  <c r="F81" i="3"/>
  <c r="F82" i="3"/>
  <c r="F83" i="3"/>
  <c r="F84" i="3"/>
  <c r="F85" i="3"/>
  <c r="F86" i="3"/>
  <c r="F87" i="3"/>
  <c r="F88" i="3"/>
  <c r="F89" i="3"/>
  <c r="F80" i="3"/>
  <c r="F69" i="3"/>
  <c r="F62" i="3"/>
  <c r="F46" i="3"/>
  <c r="F44" i="3"/>
  <c r="F28" i="3"/>
  <c r="F26" i="3"/>
  <c r="F24" i="3"/>
  <c r="F22" i="3"/>
  <c r="F20" i="3"/>
  <c r="F16" i="3"/>
  <c r="F17" i="3"/>
  <c r="F15" i="3"/>
  <c r="F10" i="3"/>
  <c r="F25" i="2"/>
  <c r="F15" i="2"/>
  <c r="F13" i="2"/>
  <c r="F8" i="4"/>
  <c r="F10" i="4"/>
  <c r="F131" i="5"/>
  <c r="F127" i="5"/>
  <c r="F125" i="5"/>
  <c r="F118" i="5"/>
  <c r="F117" i="5"/>
  <c r="F114" i="5"/>
  <c r="F111" i="5"/>
  <c r="F110" i="5"/>
  <c r="F107" i="5"/>
  <c r="F103" i="5"/>
  <c r="F104" i="5"/>
  <c r="F102" i="5"/>
  <c r="F94" i="5"/>
  <c r="F95" i="5"/>
  <c r="F96" i="5"/>
  <c r="F97" i="5"/>
  <c r="F98" i="5"/>
  <c r="F99" i="5"/>
  <c r="F93" i="5"/>
  <c r="F82" i="5"/>
  <c r="F80" i="5"/>
  <c r="F74" i="5"/>
  <c r="F72" i="5"/>
  <c r="F70" i="5"/>
  <c r="F68" i="5"/>
  <c r="F62" i="5"/>
  <c r="F60" i="5"/>
  <c r="F57" i="5"/>
  <c r="F58" i="5"/>
  <c r="F56" i="5"/>
  <c r="F53" i="5"/>
  <c r="F51" i="5"/>
  <c r="F49" i="5"/>
  <c r="F47" i="5"/>
  <c r="F45" i="5"/>
  <c r="F43" i="5"/>
  <c r="F41" i="5"/>
  <c r="F40" i="5"/>
  <c r="F34" i="5"/>
  <c r="F26" i="5"/>
  <c r="F24" i="5"/>
  <c r="F22" i="5"/>
  <c r="F20" i="5"/>
  <c r="F18" i="5"/>
  <c r="C10" i="12"/>
  <c r="G93" i="7" l="1"/>
  <c r="G132" i="7" s="1"/>
  <c r="G144" i="7" s="1"/>
  <c r="F47" i="8"/>
  <c r="F66" i="8" s="1"/>
  <c r="F135" i="3"/>
  <c r="F84" i="5"/>
  <c r="F140" i="5" s="1"/>
  <c r="G22" i="10"/>
  <c r="G18" i="10"/>
  <c r="F31" i="9"/>
  <c r="F31" i="8"/>
  <c r="F64" i="8" s="1"/>
  <c r="G90" i="7"/>
  <c r="G143" i="7" s="1"/>
  <c r="G65" i="7"/>
  <c r="G140" i="7" s="1"/>
  <c r="F115" i="6"/>
  <c r="F177" i="6" s="1"/>
  <c r="F64" i="5"/>
  <c r="F138" i="5" s="1"/>
  <c r="F30" i="5"/>
  <c r="F137" i="5" s="1"/>
  <c r="G27" i="7"/>
  <c r="G139" i="7" s="1"/>
  <c r="F39" i="8"/>
  <c r="F65" i="8" s="1"/>
  <c r="F13" i="8"/>
  <c r="F63" i="8" s="1"/>
  <c r="G72" i="7"/>
  <c r="G141" i="7" s="1"/>
  <c r="F76" i="5"/>
  <c r="F139" i="5" s="1"/>
  <c r="G48" i="10"/>
  <c r="F75" i="9"/>
  <c r="F65" i="9"/>
  <c r="F59" i="8"/>
  <c r="F67" i="8" s="1"/>
  <c r="F170" i="6"/>
  <c r="F179" i="6" s="1"/>
  <c r="F68" i="6"/>
  <c r="F175" i="6" s="1"/>
  <c r="F133" i="5"/>
  <c r="F141" i="5" s="1"/>
  <c r="F36" i="4"/>
  <c r="F34" i="4"/>
  <c r="F32" i="4"/>
  <c r="F29" i="4"/>
  <c r="F26" i="4"/>
  <c r="F24" i="4"/>
  <c r="F22" i="4"/>
  <c r="F20" i="4"/>
  <c r="F18" i="4"/>
  <c r="D15" i="4"/>
  <c r="F15" i="4" s="1"/>
  <c r="D14" i="4"/>
  <c r="F14" i="4" s="1"/>
  <c r="D13" i="4"/>
  <c r="F13" i="4" s="1"/>
  <c r="F77" i="9" l="1"/>
  <c r="G18" i="12" s="1"/>
  <c r="F69" i="8"/>
  <c r="G17" i="12" s="1"/>
  <c r="G146" i="7"/>
  <c r="G16" i="12" s="1"/>
  <c r="F143" i="5"/>
  <c r="G8" i="12" s="1"/>
  <c r="G74" i="10"/>
  <c r="G19" i="12" s="1"/>
  <c r="F181" i="6"/>
  <c r="G12" i="12" s="1"/>
  <c r="F138" i="3"/>
  <c r="F38" i="4"/>
  <c r="F45" i="4" s="1"/>
  <c r="F144" i="5" l="1"/>
  <c r="F145" i="5" s="1"/>
  <c r="G148" i="7"/>
  <c r="G150" i="7" s="1"/>
  <c r="G20" i="12"/>
  <c r="G24" i="12" s="1"/>
  <c r="F139" i="3"/>
  <c r="F140" i="3" s="1"/>
  <c r="G11" i="12"/>
  <c r="F48" i="4"/>
  <c r="D48" i="2"/>
  <c r="F48" i="2" s="1"/>
  <c r="D47" i="2"/>
  <c r="F47" i="2" s="1"/>
  <c r="F44" i="2"/>
  <c r="F42" i="2"/>
  <c r="F39" i="2"/>
  <c r="F36" i="2"/>
  <c r="D31" i="2"/>
  <c r="F31" i="2" s="1"/>
  <c r="F29" i="2"/>
  <c r="F27" i="2"/>
  <c r="F22" i="2"/>
  <c r="F21" i="2"/>
  <c r="F20" i="2"/>
  <c r="F11" i="2"/>
  <c r="F49" i="4" l="1"/>
  <c r="F50" i="4" s="1"/>
  <c r="G9" i="12"/>
  <c r="D56" i="2"/>
  <c r="F56" i="2" s="1"/>
  <c r="F65" i="2" l="1"/>
  <c r="F68" i="2" l="1"/>
  <c r="F69" i="2" l="1"/>
  <c r="F70" i="2" s="1"/>
  <c r="G10" i="12"/>
  <c r="G13" i="12" s="1"/>
  <c r="G22" i="12" s="1"/>
  <c r="G26" i="12" s="1"/>
  <c r="G28" i="12" s="1"/>
  <c r="G30" i="12" s="1"/>
</calcChain>
</file>

<file path=xl/comments1.xml><?xml version="1.0" encoding="utf-8"?>
<comments xmlns="http://schemas.openxmlformats.org/spreadsheetml/2006/main">
  <authors>
    <author>Volt-ing</author>
  </authors>
  <commentList>
    <comment ref="A6" authorId="0">
      <text>
        <r>
          <rPr>
            <b/>
            <sz val="8"/>
            <color indexed="81"/>
            <rFont val="Tahoma"/>
            <family val="2"/>
            <charset val="238"/>
          </rPr>
          <t>Volt-ing:</t>
        </r>
        <r>
          <rPr>
            <sz val="8"/>
            <color indexed="81"/>
            <rFont val="Tahoma"/>
            <family val="2"/>
            <charset val="238"/>
          </rPr>
          <t xml:space="preserve">
</t>
        </r>
      </text>
    </comment>
  </commentList>
</comments>
</file>

<file path=xl/sharedStrings.xml><?xml version="1.0" encoding="utf-8"?>
<sst xmlns="http://schemas.openxmlformats.org/spreadsheetml/2006/main" count="1312" uniqueCount="750">
  <si>
    <t>REKAPITULACIJA</t>
  </si>
  <si>
    <t xml:space="preserve">
TROŠKOVNIK RADOVA </t>
  </si>
  <si>
    <t>1.1.</t>
  </si>
  <si>
    <t>1.2.</t>
  </si>
  <si>
    <t>1.</t>
  </si>
  <si>
    <t>UKUPNO</t>
  </si>
  <si>
    <t>OPIS STAVKE</t>
  </si>
  <si>
    <t>BROJ</t>
  </si>
  <si>
    <t>KOLIČINA</t>
  </si>
  <si>
    <t>IZNOS</t>
  </si>
  <si>
    <t>JED.
MJERE</t>
  </si>
  <si>
    <t>JED.
CIJENA</t>
  </si>
  <si>
    <t>ZEMLJANI RADOVI</t>
  </si>
  <si>
    <t>PRIPREMNI RADOVI</t>
  </si>
  <si>
    <t>kom</t>
  </si>
  <si>
    <t>SVEUKUPNO</t>
  </si>
  <si>
    <t>OSTALI RADOVI</t>
  </si>
  <si>
    <t>1.3.</t>
  </si>
  <si>
    <t>1.4.</t>
  </si>
  <si>
    <t>Iskolčenje trase i objekata. Iskolčenje trase i objekata obuhvaća sva geodetska mjerenja, kojima se podaci iz projekta prenose na teren, osiguranje osi iskolčene trase, profiliranje, obnavljanje i održavanje iskolčenih oznaka na terenu za sve vrijeme građenja, odnosno do predaje radova investitoru. U cijenu održavanja osi trase i iskolčenja objekata uključena su sva mjerenja i iskolčenja za sve devijacije, regulacije, pristupne ceste, ogradu, pozajmišta materijala, deponije i drugo, u tijeku rada i pri tehničkom prijemu, te izvođač nema pravo na posebnu naknadu za ove radove.</t>
  </si>
  <si>
    <r>
      <t>m</t>
    </r>
    <r>
      <rPr>
        <i/>
        <vertAlign val="superscript"/>
        <sz val="10"/>
        <rFont val="Arial"/>
        <family val="2"/>
      </rPr>
      <t>3</t>
    </r>
    <r>
      <rPr>
        <i/>
        <sz val="10"/>
        <rFont val="Arial"/>
        <family val="2"/>
      </rPr>
      <t xml:space="preserve"> </t>
    </r>
  </si>
  <si>
    <t xml:space="preserve"> B kategorija 40%</t>
  </si>
  <si>
    <t>ukupno</t>
  </si>
  <si>
    <r>
      <t>m</t>
    </r>
    <r>
      <rPr>
        <i/>
        <vertAlign val="superscript"/>
        <sz val="10"/>
        <rFont val="Arial"/>
        <family val="2"/>
      </rPr>
      <t>2</t>
    </r>
    <r>
      <rPr>
        <i/>
        <sz val="10"/>
        <rFont val="Arial"/>
        <family val="2"/>
      </rPr>
      <t xml:space="preserve"> </t>
    </r>
  </si>
  <si>
    <t>KANALIZACIJSKI RADOVI</t>
  </si>
  <si>
    <t xml:space="preserve"> - nazivna nosivosti 400 kN</t>
  </si>
  <si>
    <t>Izrada kompletnog elaborata katastra izvedenog cjevovoda i objekata na njemu u skladu s važećim propisima.</t>
  </si>
  <si>
    <t>Izvedeni kanalizaciju je potrebno geodetski snimiti visinski i položajno i ucrtati u situaciju 1:1000.</t>
  </si>
  <si>
    <t>Snimak ovjeriti na katastru.</t>
  </si>
  <si>
    <t>Cijena stavke uključuje sve terenske i uredske radove, te materijale za izradu propisanog elaborata katastra.</t>
  </si>
  <si>
    <r>
      <t>m</t>
    </r>
    <r>
      <rPr>
        <i/>
        <vertAlign val="superscript"/>
        <sz val="10"/>
        <rFont val="Arial"/>
        <family val="2"/>
      </rPr>
      <t>1</t>
    </r>
    <r>
      <rPr>
        <i/>
        <sz val="10"/>
        <rFont val="Arial"/>
        <family val="2"/>
      </rPr>
      <t xml:space="preserve"> </t>
    </r>
  </si>
  <si>
    <t>Obračun metru dužnom cjevovoda.</t>
  </si>
  <si>
    <t>Ispitivanje vododrživosti sustava odvodnje. Ispitivanje se izvodi u skladu s HRN. 
Obračun po metru dužnom kompletno vodonepropusno izvedenog cjevovoda. Predviđeno predmjerom, količine iskazane tablicama:</t>
  </si>
  <si>
    <t xml:space="preserve"> A kategorija 50%</t>
  </si>
  <si>
    <t xml:space="preserve"> C kategorija 10%</t>
  </si>
  <si>
    <t>- DN 800</t>
  </si>
  <si>
    <t>PDV (25%)</t>
  </si>
  <si>
    <t>Izrada posteljice i obloge oko cijevi nevezanim drobljenim materijalom veličine zrna do 8 mm. Zatrpavanje izvršiti u slojevima do 30 cm visine, uz lagano nabijanje i polijevanje vodom. Oblogu izvesti do visine 30 cm iznad tjemena cijevi. Kvaliteta materijala i izvedenog sloja u svemu prema projektu, OTU i važećim standardima. 
Obračun po metru kubnom nabavljene i ugrađene obloge.</t>
  </si>
  <si>
    <t>Zatrpavanje rovova kamenim materijalom iz iskopa nakon izvedene obloge. Zatrpavanje izvršiti u slojevima 30-40 cm debljine, uz nabijanje. Ne smiju se upotrijebiti pojedini komadi veći od 120 mm. Kvaliteta materijala i izvedenog sloja u svemu prema projektu, OTU i važećim standardima. 
Obračun po metru kubnom rova koji se zatrpava.</t>
  </si>
  <si>
    <t>Odvoz viška iskopanog materijala od mjesta iskopa do mjesta istovara. Stavka obuhvaća utovar, prijevoz i istovar te taksu za korištenje gradske deponije. 
Obračun po metru kubnom odvezenog iskopa u sraslom stanju.</t>
  </si>
  <si>
    <t>Dobava i postava polipropilenskih korugiranih cijevi krutosti prstena SN 8 sa naglavcima koji jamče dugotrajnu nepropusnost spojeva. Cijevi (prema EN 13476-1, EN 13476-3, DIN 16961-1, DIN 16961-2) za netlačnu kanalizaciju. Cijevi će se polagati na posteljicu od nevezanog materijala na koju trebaju jednomjerno nalijegati, a kut nalijeganja iznosi 90 stupnjeva. Spajanje cijevi izvršiti spojem na naglavak. Specifikacija i kvaliteta materijala i radova u svemu prema projektu, OTU i važećem standardu. 
Obračun po metru dužnom kompletno vodonepropusno montirane cijevi.</t>
  </si>
  <si>
    <t xml:space="preserve"> - 200 mm</t>
  </si>
  <si>
    <t>Planiranje dna rova za kanalizacijske cijevi, okna i slivnike s točnošću 2 cm, prema uzdužnim profilima. Sve neravnine sasjeći, odnosno dopuniti materijalom iz iskopa. Višak materijala odbaciti izvan rova. Rad u cijelosti izvesti prema OTU. 
Obračun po metru kvadratnom isplaniranog dna.</t>
  </si>
  <si>
    <t>Lociranje, snimanje i obilježavanje podzemnih instalacija, koja se križaju sa trasom. Obilježavanje obaviti uz pomoć vlasnika instalacija i uz njegovu suglasnost.
Obračun po mjestu križanja trase kolektora i postojeće instalacije.</t>
  </si>
  <si>
    <t>komplet</t>
  </si>
  <si>
    <t>Osiguranje podzemnih instalacija, vodoopskrbe, energetske i tk mreže i pridržavanje istih prilikom izvođenja radova. Radove je potrebno izvesti uz suglasnost i odobrenje javnih poduzeća.
Obračun po mjestu križanja trase i postojeće instalacije.</t>
  </si>
  <si>
    <t>Strojni i ručni iskop jama za revizijska okna te rovova za polaganje kanalizacijskih cijevi u materijalu A, B i  C ktg. Dubina iskopa do 2,0 m. Iskopani materijal deponirati sa strane za kasnije zatrpavanje, odnosno odvoženje na deponiju. Rad u cijelosti izvesti prema OTU. 
Obračun po metru kubnom iskopanog profila iz projekta u sraslom stanju.</t>
  </si>
  <si>
    <t xml:space="preserve">Nabava, doprema i postavljanje revizijskih polipropilenskih korugiranih okana promjera navedenog niže s integriranim polipropilenskim penjalicama i ugrađenim naglavcima na mjestima priključka. Okno se postavlja na pješčanu podlogu debljine 20 cm. Okno pokriti armirano-betonskom pločom dimenzija 130/130/15 cm s otvorom f60 cm izvedenu od betona C25/30, armiranu MAG 500/560 Q-503. Na dnu okna izvodi se kineta. U cijenu je uračunata nabava, doprema i ugradnja potrebnih materijala. Rad izvesti u skladu s OTU-I. 
Obračun po komadu ugrađenog okna.  </t>
  </si>
  <si>
    <t>Nabava, doprema i postavljanje tipskih lijevanoželjeznih poklopaca revizijskih okana dimenzija Ø 600 mm, nazivne nosivosti navedene niže. Rad izvesti prema OTU. kvaliteta materijala i radova u svemu prema projektu, OTU i važećim standardima. 
Obračun po komadu kompletno ugrađenog poklopca.</t>
  </si>
  <si>
    <t>Izvedba spojeva nove kanalizacije na postojeću kanalizacijsku mrežu. Spojeve izvesti u novom revizijskom oknu. Spoj postojećih cijevi izvesti probojem plašta okna, pazeći da se tijelo istog čim manje ošteti. Formirani spoj se fiksira ljepilom. Ako je nastupilo oštećenje većeg područja spoj se dodatno obetonirava betonom C16/20. U stavku su uključena sva potrebna sredstva i radovi potrebni za njeno izvršenje.
Obračun po komadu kompletno izvedenog spoja.</t>
  </si>
  <si>
    <t xml:space="preserve"> - okna</t>
  </si>
  <si>
    <t>2.</t>
  </si>
  <si>
    <t>VODOOPSKRBA</t>
  </si>
  <si>
    <t>2.1.</t>
  </si>
  <si>
    <t>2.1.1.</t>
  </si>
  <si>
    <t>2.2.</t>
  </si>
  <si>
    <t>2.2.1.</t>
  </si>
  <si>
    <t>Strojni i ručni iskop kanala za polaganje vodovodnih cijevi u materijalu B i  C kategorije. Dubina i širina iskopa prema uzdužnom presjeku i karakterističnim poprečnim presjecima kanala. Stranice iskopa zasijecati u nagibu prema karakterističnom poprečnom presjeku. Iskopani materijal deponirati sa strane za kasnije zatrpavanje, odnosno odvoženje na deponiju. Rad u cijelosti izvesti prema OTU.
Obračun po metru kubnom iskopanog profila iz projekta u sraslom stanju.</t>
  </si>
  <si>
    <t>2.2.2.</t>
  </si>
  <si>
    <t>Proširenja i produbljenja kanala na mjestima izrade revizijskih i drugih okana cjevovoda izvesti kombiniranim iskopom, te prilagoditi prilikama na terenu. Proširenja je potrebno izvesti radi mogućnosti izrade i skidanja oplate okana.
Sva proširenja i produbljenja koja nastanu uslijed neravnomjernosti iskopa neće se obračunati već moraju biti uračunati u jediničnu cijenu rada. 
Stranice proširenja zasijecati vertikalno, odnosno u nagibu 4:1 do 5:1, a otkopani materijal odvoziti na privremeni ili stalni deponij. Dno proširenja isplanirati isto kao dno kanala.
Jedinična cijena stavke uključuje sav potreban rad i materijal za kompletnu izvedbu iskopa.
Obračun po metru kubnom iskopanog materijala u sraslom stanju.</t>
  </si>
  <si>
    <t>2.2.3.</t>
  </si>
  <si>
    <t>Planiranje dna rova za polaganje cijevi s točnošću 2 cm, prema uzdužnim profilima. Sve neravnine sasjeći, odnosno dopuniti materijalom iz iskopa. Višak materijala odbaciti izvan rova. Rad u cijelosti izvesti prema OTU. 
Obračun po metru kvadratnom isplaniranog dna.</t>
  </si>
  <si>
    <t>2.2.4.</t>
  </si>
  <si>
    <t>Izrada posteljice i obloge oko cijevi nevezanim drobljenim materijalom veličine zrna do 8 mm. Zatrpavanje izvršiti u slojevima do 30 cm visine, uz lagano nabijanje i polijevanje vodom. Oblogu izvesti do visine 30 cm iznad tjemena cijevi. Kvaliteta materijala i izvedenog sloja u svemu prema projektu, OTU i važećim standardima. Rad u cijelosti izvesti prema OTU. 
Obračun po metru kubnom nabavljene i ugrađene obloge.</t>
  </si>
  <si>
    <t>2.2.5.</t>
  </si>
  <si>
    <t>Zatrpavanje rovova kamenim materijalom iz iskopa nakon izvedene obloge. Zatrpavanje izvršiti u slojevima 30-40 cm debljine, uz nabijanje. Ne smiju se upotrijebiti pojedini komadi veći od 120 mm. Kvaliteta materijala i izvedenog sloja u svemu prema projektu, OTU i važećim standardima. Rad u cijelosti izvesti prema OTU. 
Obračun po metru kubnom rova koji se zatrpava.</t>
  </si>
  <si>
    <r>
      <rPr>
        <b/>
        <i/>
        <sz val="10"/>
        <rFont val="Arial"/>
        <family val="2"/>
        <charset val="238"/>
      </rPr>
      <t>Kompletna izvedba betonskog vodovodnog revizijskog okna</t>
    </r>
    <r>
      <rPr>
        <i/>
        <sz val="10"/>
        <rFont val="Arial"/>
        <family val="2"/>
        <charset val="238"/>
      </rPr>
      <t xml:space="preserve"> tlačnog voda. Okno je vanjskih dimenzija 190×190 cm, i visine 2.35 m.
Stavka uključuje sve potrebne radove - betonske, armiranobetonske, zidarske, tesarske i dr.
Radovi i materijali za izvedbu okna:
Betoniranje dna i zidova, betonom C 30/37 sa dodatkom sredstva za povećanje vodonepropusnosti. Debljina zidova je 20 cm. Uključena je izrada, postava i skidanje oplate. Preporuča se izrada oplate koja će se višekratno upotrijebiti.</t>
    </r>
  </si>
  <si>
    <t xml:space="preserve">Beton ugrađivati pomoću pervibratora, a pripremiti ga i njegovati prema TPGK. 
Dobava,doprema, savijanje i ugradnja betonskog čelika MAG 500/560 i RA 400/500.
Ugradnja lijevanoželjeznog poklopca, veličine 600x600 mm.         </t>
  </si>
  <si>
    <t>U jediničnoj cijeni stavke obuhvaćeni su svi potrebni materijali, radovi, pomoćna sredstva i transport za kompletnu izvedbu.
Obračun po kompletno izvedenom oknu.</t>
  </si>
  <si>
    <t>* beton za dno i zidove,C 30/37………………….3.65</t>
  </si>
  <si>
    <r>
      <t>m</t>
    </r>
    <r>
      <rPr>
        <i/>
        <vertAlign val="superscript"/>
        <sz val="10"/>
        <rFont val="Arial"/>
        <family val="2"/>
        <charset val="238"/>
      </rPr>
      <t>3</t>
    </r>
  </si>
  <si>
    <t>* arm.bet.ploča okna, C 30/37………………………0.28</t>
  </si>
  <si>
    <t>*  armatura………………………………..………..320</t>
  </si>
  <si>
    <t>kg</t>
  </si>
  <si>
    <r>
      <t>m</t>
    </r>
    <r>
      <rPr>
        <i/>
        <vertAlign val="superscript"/>
        <sz val="10"/>
        <rFont val="Arial"/>
        <family val="2"/>
        <charset val="238"/>
      </rPr>
      <t>2</t>
    </r>
  </si>
  <si>
    <t>* ugradnja tipskih penjalica………………………….5</t>
  </si>
  <si>
    <t>* ugradnja lijevanoželjeznog poklopca,nosivosti  400 kN</t>
  </si>
  <si>
    <t>Obračun po kompletno izvedenom oknu.</t>
  </si>
  <si>
    <t>2.3.</t>
  </si>
  <si>
    <t>BETONSKI RADOVI</t>
  </si>
  <si>
    <t>* oplata………………………….……………..38</t>
  </si>
  <si>
    <t>2.3.1.</t>
  </si>
  <si>
    <t>2.3.2.</t>
  </si>
  <si>
    <t>Izrada sidrenih blokova na vertikalnim i horizontalnim lomovima dionica cjevovoda, betonskih oslonaca za armature u vodovodnim oknima i podložnih blokova hidranata., u svemu prema detalju.
U jediničnoj cijeni stavke obuhvaćeni su svi potrebni materijali, radovi, oplata te pomoćna sredstva i transport za kompletnu izvedbu.
Obračun po metru kubnom ugrađenog betona.</t>
  </si>
  <si>
    <t>2.3.3.</t>
  </si>
  <si>
    <t>Nabava, doprema i  ugradnja pune opeke za izvedbu temelja za uličnu kapu za zasune kućnih priključaka.
Opeke se slažu u dva reda u cementnom mortu 1:4.
U jediničnoj cijeni stavke obuhvaćeni su svi potrebni materijali, radovi, pomoćna sredstva i transporti potrebni za izvršenje stavke.
Obračun po komadu ugrađene opeke.</t>
  </si>
  <si>
    <t>VODOVODNI RADOVI</t>
  </si>
  <si>
    <t>2.4.</t>
  </si>
  <si>
    <t>Dobava, doprema i ugradnja vodovodnih cijevi, stavka uključuje:</t>
  </si>
  <si>
    <t>Dobava i doprema do deponije gradilišta vodovodnih cijevi od nodularnog lijeva (ductile) prema HRN EN 545 s utičnom spojem s naglavkom tipa Tyton prema DIN 28603, za maksimalni dopušteni radni tlak od 40 bara, s ispitnim znakom DVGW-a. Promjer je naveden niže.</t>
  </si>
  <si>
    <t>Zajedno s cijevima dobaviti dovoljan broj gumenih spojničkih prstenova (brtva od EPDM) za izradu spojeva pomoću naglavka.</t>
  </si>
  <si>
    <t>Cijevi su sa spojem tipa TYTON -Langmufe u svemu prema standardima DIN 28603. Sve cijevi su izrađene u svemu sa navedenim zaštitama :</t>
  </si>
  <si>
    <t>*  Unutarnja zaštita od cementne obloge prema HRN EN 545 DIO 4.4.3.tj.DIN 2614.</t>
  </si>
  <si>
    <r>
      <t>*  Vanjska zaštita : cinčano-aluminijska prevlaka (min. 400g/m</t>
    </r>
    <r>
      <rPr>
        <i/>
        <vertAlign val="superscript"/>
        <sz val="10"/>
        <rFont val="Arial"/>
        <family val="2"/>
      </rPr>
      <t>2</t>
    </r>
    <r>
      <rPr>
        <i/>
        <sz val="10"/>
        <rFont val="Arial"/>
        <family val="2"/>
      </rPr>
      <t>) sa dodatnom oblogom od epoksi smole (plava) prema HRN EN 545 i s unutarnjom zaštitom naglavka epoksidnim slojem (plavim).</t>
    </r>
  </si>
  <si>
    <t>Cijevi i spojni materijal dobaviti prema uputama proizvođača, a zbog sječenja cijevi na gradilištu potrebno je radi iskorištenja odsječenih dijelova koristiti lukove sa obostranim naglavkom.</t>
  </si>
  <si>
    <t>Transportiranje duž iskopanog kanala, cijevnog materijala do mjesta ugradnje, spuštanje na pripremljenu posteljicu, poravnanje po pravcu i niveleti uz kontrolu geodetskim instrumentom, uz potrebnu montersku pripomoć.Transportiranja izvesti bilo ručno ili strojno, već kako terenske prilike dozvoljavaju. Spuštanje cijevi na posteljicu izvesti polako i pažljivo, po uputama proizvođača.</t>
  </si>
  <si>
    <t>Spajanje i montaža ductilnih cijevi međusobno pomoću naglavaka i gumene brtve, s poravnanjem cijevi po pravcu i niveleti .Prije spajanja potrebno je dobro očistiti unutarnju stranu naglavka i gumeni prsten, te kraj cijevi koji se umeće u naglavak. Stavkom je obuhvaćena geodetska kontrola i praćenje montaže svake cijevi geodetskim instrumentom po pravcu i niveleti.</t>
  </si>
  <si>
    <t>Radi eventualnog oštećenja i krojenja cijevi dobaviti 5% više cijevi.</t>
  </si>
  <si>
    <t>2.4.1.</t>
  </si>
  <si>
    <t>Sve transporte, preuzimanje, prijem i uskladištenje cijevi i gumenih brtvi provesti točno prema propisima i tehničkim uvjetima proizvođača.
U jediničnoj cijeni stavke obuhvaćeni su svi potrebni materijali, radovi, pomoćna sredstva i transporti potrebni za izvršenje stavke.</t>
  </si>
  <si>
    <t>Obračun po metru dužnom cijevi.</t>
  </si>
  <si>
    <t>Dobava, doprema i ugradnja fazonskih komada i armatura, stavka uključuje:</t>
  </si>
  <si>
    <t>Dobava vodovodnih duktilnih fazonskih komada i armatura za navedeni NP prema priloženoj specifikaciji.  Stavka uključuje fazonske komade za cjevovode.</t>
  </si>
  <si>
    <t>Uz specificirane fazonske komade koji se spajaju na prirubnicu potrebno je dobaviti odgovarajući broj vijaka sa maticom odgovarajuće veličine kao i odgovarajuće brtve za prirubnički spoj.</t>
  </si>
  <si>
    <t>Raznašanje spuštanje u okna ili kanal cjevovoda, poravnanje po pravcu i niveleti, te postavljanje u položaj za montažu: fazonskih komada, armatura i ostalog materijala. Spajanje i montaža fazonskih komada i armatura pomoću prirubnica. Uključeno je čišćenje spojnih mjesta, priprema i postava brtvi, spajanje vijcima s maticom i pritezanje predviđenom silom.Nakon spajanja spojeve premazati zaštitnim premazom.</t>
  </si>
  <si>
    <t>Jediničnom cijenom stavke obuhvaćeni su svi potrebni radovi, transporti i pomagala potrebni za izvršenje stavke.</t>
  </si>
  <si>
    <t>Komadi za vodoopskrbu s ispitnim znakom DVGW-a, sa unutarnjom i vanjskom zaštitom od epoksi smole (EP-P) debljine 250 mm.</t>
  </si>
  <si>
    <t xml:space="preserve">Obračun po komadu sa spojnim i brtvenim materijalom. </t>
  </si>
  <si>
    <t>NP 10 bar</t>
  </si>
  <si>
    <t>FF - RAVNI KOMAD S PRIRUBNICAMA, DN 150, L = 700</t>
  </si>
  <si>
    <t>FF - RAVNI KOMAD S PRIRUBNICAMA, DN 100, L = 600</t>
  </si>
  <si>
    <t>WAGA 3050 MULTIJOINT SPOJNICA, DN 150</t>
  </si>
  <si>
    <t>T - OTCJEPNI KOMAD S PRIRUBNICAMA, DN 150/100</t>
  </si>
  <si>
    <t>EV-ZASUN KRATKI + KOLO, DN 100</t>
  </si>
  <si>
    <t>EV-ZASUN KRATKI + KOLO, DN 150</t>
  </si>
  <si>
    <t>MDKA - MONTAŽNO DEMONTAŽNI KOMAD, DN 100</t>
  </si>
  <si>
    <t>MDKA - MONTAŽNO DEMONTAŽNI KOMAD, DN 150</t>
  </si>
  <si>
    <t>FFK 22 - LUČNI KOMAD S PRIRUB., DN 100</t>
  </si>
  <si>
    <t>EU - SPOJNI KOMAD S PRIRUB. I NAGLAVKOM, DN 100</t>
  </si>
  <si>
    <t>MMA - OTCJEPNI KOMAD S NAGLAV. I PRIRUB. DN 100/80</t>
  </si>
  <si>
    <t>FF - RAVNI KOMAD S PRIRUBNICAMA, DN 80, L = 1000</t>
  </si>
  <si>
    <t>UGRADBENA GRNITURA, L=1000</t>
  </si>
  <si>
    <t>N 90° - LUČNI KOMAD SA STOPALOM, DN 80</t>
  </si>
  <si>
    <t>KRUŽNA ULIČNA KAPA</t>
  </si>
  <si>
    <t>OVALNI ZASUN + KOLO, DN 80</t>
  </si>
  <si>
    <t>NADZEMNI HIDRANT, DN 80, L=1900</t>
  </si>
  <si>
    <t>Dezinfekcija  cjevovoda -  kloriranje izvršiti vodom kojoj se doda 0.35 l hipoklorita na m 3 upotrebljene vode ili 50 gr. aktivnog klora. Na jednom kraju cjevovoda doda se voda pripremljena kako je to navedeno, a na drugu se ispušta dok se ne dobije određena koncentracija klora u vodi. Približno potrebna količina klorirane vode iznosi oko dvostruke zapremine cjevovoda. Tako pripremljena koncentracija ostaje u cjevovodu 24 sata, te nakon ispuštanja iz cjevovoda količina klora mora iznositi 0,8 gr/m3 da bi se klorirale armature u oknima potrebno je za vrijeme kloriranja povremeno otvoriti. Po završenoj dezinfekciji izvršitit bakteriološko analizu. Ovom stavkom obuhvaćeno je ispiranje cjevovoda.
Obračun po metru dužnom ispitane cijevi.</t>
  </si>
  <si>
    <t>Tlačno ispitivanje vodonepropusnosti cjevovoda, po dionicama i skupno.</t>
  </si>
  <si>
    <t>Ispitivanja provesti u svemu prema opisu iz Programa kontrole i osiguranja kvalitete.</t>
  </si>
  <si>
    <t>U stavci je uključena potrebna voda i za višekratna ispitivanja, sve dok ispitivana dionica ne bude potpuno vodonepropusna.</t>
  </si>
  <si>
    <t>Cijenom stavke obuhvaćeni su svi potrebni radovi, materijali, pomagala i transporti za kompletno ispitivanje sve do konačne uspješnosti.</t>
  </si>
  <si>
    <t>Sva višekratna ispitivanja na jednoj dionici neće se posebno priznavati, već svako drugo i daljnje ispitivanje na istoj dionici ide na teret Izvođača.</t>
  </si>
  <si>
    <t xml:space="preserve">Obračun po metru dužnom uspješno ispitanog cjevovoda. </t>
  </si>
  <si>
    <t>Dobava, doprema i ugradnja samostojećeg hidrantskog ormara za nadzemni hidrant, stavka uključuje:</t>
  </si>
  <si>
    <t>Dobava i doprema ormarića sa standardnom pripadajućom opremom (dimenzije ormarića su 1080/1060x540x185 mm). 
Sadržaj ormarića: 
- tlačna cijev Ø52 dužine 15m sa spojnicama - 2 kom
- mlaznica Ø52 Al sa zasunom - 2 kom
- ključ za spojnice ABC - 2 kom
- ključ za nadzemni hidrant - 1 kom</t>
  </si>
  <si>
    <t>Nabava, doprema i  ugradnja betona C25/30 za izvedbu temelja za učvršćivanje ormarića.
Postavljanje (učvršćivanje vijcima za beton) ormarića na temelje.
Obračun po komadu urađenog ormarića. Stavkom su uključeni svi potrebni pomoćni radovi i sredstva potrebna za njeno izvršenje.</t>
  </si>
  <si>
    <t>Obračun po metru dužnom cjevovoda.</t>
  </si>
  <si>
    <t>FEKALNA KANALIZACIJA</t>
  </si>
  <si>
    <t>3.</t>
  </si>
  <si>
    <t>3.1.</t>
  </si>
  <si>
    <t>3.1.1.</t>
  </si>
  <si>
    <t>3.2.</t>
  </si>
  <si>
    <t>3.2.1.</t>
  </si>
  <si>
    <t>3.2.2.</t>
  </si>
  <si>
    <t>3.2.3.</t>
  </si>
  <si>
    <t>3.2.4.</t>
  </si>
  <si>
    <t>3.2.5.</t>
  </si>
  <si>
    <t>3.2.6.</t>
  </si>
  <si>
    <t>3.3.</t>
  </si>
  <si>
    <t>3.3.1.</t>
  </si>
  <si>
    <t>3.3.2.</t>
  </si>
  <si>
    <t>3.3.3.</t>
  </si>
  <si>
    <t>3.4.</t>
  </si>
  <si>
    <t>3.4.1.</t>
  </si>
  <si>
    <t>3.4.2.</t>
  </si>
  <si>
    <t>3.4.3.</t>
  </si>
  <si>
    <t>3.4.4.</t>
  </si>
  <si>
    <t>3.5.</t>
  </si>
  <si>
    <t>3.5.1.</t>
  </si>
  <si>
    <t>3.5.2.</t>
  </si>
  <si>
    <t xml:space="preserve">TROŠKOVNIK RADOVA 
</t>
  </si>
  <si>
    <r>
      <t>m</t>
    </r>
    <r>
      <rPr>
        <i/>
        <vertAlign val="superscript"/>
        <sz val="10"/>
        <rFont val="Arial"/>
        <family val="2"/>
        <charset val="238"/>
      </rPr>
      <t>1</t>
    </r>
  </si>
  <si>
    <t>1.5.</t>
  </si>
  <si>
    <r>
      <t>m</t>
    </r>
    <r>
      <rPr>
        <vertAlign val="superscript"/>
        <sz val="10"/>
        <rFont val="Arial CE"/>
        <family val="2"/>
        <charset val="238"/>
      </rPr>
      <t>1</t>
    </r>
  </si>
  <si>
    <r>
      <rPr>
        <b/>
        <i/>
        <sz val="10"/>
        <rFont val="Arial"/>
        <family val="2"/>
        <charset val="238"/>
      </rPr>
      <t>Izrada betonskog rigola sa lulom.</t>
    </r>
    <r>
      <rPr>
        <i/>
        <sz val="10"/>
        <rFont val="Arial"/>
        <family val="2"/>
      </rPr>
      <t xml:space="preserve"> Rigoli se izrađuju od betona klase C 30/37, monolitno, na zbijenoj podlozi nosivosti Ms&gt;80 MPa . Betonski rigol (dno rigola) izvodi se širine 50 cm u poprečnom padu 12%. Ukupna širina rigola iznosi 65 cm. 
Rigol se dilatira zapilavanjem cca 30% presjeka na razmaku 3.5 m. Stavka  uključuje i pripremu podloge od drobljenog kamena minimalne debljine 15 cm u uvaljanom stanju. Podloga mora imati zbijenost od min Ms=80 MN/m</t>
    </r>
    <r>
      <rPr>
        <i/>
        <vertAlign val="superscript"/>
        <sz val="10"/>
        <rFont val="Arial"/>
        <family val="2"/>
        <charset val="238"/>
      </rPr>
      <t>2</t>
    </r>
    <r>
      <rPr>
        <i/>
        <sz val="10"/>
        <rFont val="Arial"/>
        <family val="2"/>
      </rPr>
      <t>, mjereno kružnom pločom ø30 cm. U cijenu ulazi sav rad i materijal  potreban za dovršenje rada  (OTU II. 3-04.8.1. i OTU IV. 7-00).
Obračun radova po dužnom metru izvedenog rigola.</t>
    </r>
  </si>
  <si>
    <r>
      <rPr>
        <b/>
        <i/>
        <sz val="10"/>
        <rFont val="Arial"/>
        <family val="2"/>
        <charset val="238"/>
      </rPr>
      <t>Izrada zatvorenog betonskog kanala</t>
    </r>
    <r>
      <rPr>
        <i/>
        <sz val="10"/>
        <rFont val="Arial"/>
        <family val="2"/>
      </rPr>
      <t xml:space="preserve"> paralelno s rigolom ili rubnjakom u skladu s detaljem iz projekta. Stavka uključuje nabavu transport i ugradbu pregotovljenih betonskih "U" elemenata (kao "Beton Lučko") dimenzija 50x40x40 cm na betonskoj podlozi C12/15. Betonski element bočno založiti betonom C12/15. Na ugrađeni element postavlja se montažni element - prefabricirani betonski poklopac kanala dimenzija 60x40x8 cm  (kao "Beton Lučko") (OTU II. 3-04.7.1. i OTU IV. 7-00). Stavka uključuje sav rad, materijal i sve predradnje (po potrebi profilirani iskop kanala, perforiranje riloga na mjestu  izljeva) potrebne za potpuno dovršenje posla u skladu s detaljem iz projekta.
Obračun radova po dužnom metru izvedenog betonskog kanala zajedno s podlogom.</t>
    </r>
  </si>
  <si>
    <r>
      <rPr>
        <b/>
        <i/>
        <sz val="10"/>
        <rFont val="Arial"/>
        <family val="2"/>
        <charset val="238"/>
      </rPr>
      <t xml:space="preserve">Strojni i ručni iskop jama </t>
    </r>
    <r>
      <rPr>
        <i/>
        <sz val="10"/>
        <rFont val="Arial"/>
        <family val="2"/>
      </rPr>
      <t>za vodolovna okna, te rovova za polaganje kanalizacijskih cijevi u materijalu A, B i  C ktg. Dubina iskopa do 2,0 m. Iskopani materijal deponirati sa strane za kasnije zatrpavanje, odnosno odvoženje na deponiju. Rad u cijelosti izvesti prema OTU. 
Obračun po metru kubnom iskopanog profila iz projekta u sraslom stanju.</t>
    </r>
  </si>
  <si>
    <r>
      <rPr>
        <b/>
        <i/>
        <sz val="10"/>
        <rFont val="Arial"/>
        <family val="2"/>
        <charset val="238"/>
      </rPr>
      <t>Planiranje dna rova</t>
    </r>
    <r>
      <rPr>
        <i/>
        <sz val="10"/>
        <rFont val="Arial"/>
        <family val="2"/>
      </rPr>
      <t xml:space="preserve"> za kanalizacijske cijevi i okna s točnošću 2 cm, prema uzdužnim profilima. Sve neravnine sasjeći, odnosno dopuniti materijalom iz iskopa. Višak materijala odbaciti izvan rova. Rad u cijelosti izvesti prema OTU. 
Obračun po metru kvadratnom isplaniranog dna.</t>
    </r>
  </si>
  <si>
    <r>
      <rPr>
        <b/>
        <i/>
        <sz val="10"/>
        <rFont val="Arial"/>
        <family val="2"/>
        <charset val="238"/>
      </rPr>
      <t xml:space="preserve">Izrada posteljice i obloge oko cijevi </t>
    </r>
    <r>
      <rPr>
        <i/>
        <sz val="10"/>
        <rFont val="Arial"/>
        <family val="2"/>
      </rPr>
      <t>nevezanim drobljenim materijalom veličine zrna do 8 mm. Zatrpavanje izvršiti u slojevima do 30 cm visine, uz lagano nabijanje i polijevanje vodom. Oblogu izvesti do visine 30 cm iznad tjemena cijevi. Kvaliteta materijala i izvedenog sloja u svemu prema projektu, OTU i važećim standardima. 
Obračun po metru kubnom nabavljene i ugrađene obloge.</t>
    </r>
  </si>
  <si>
    <r>
      <rPr>
        <b/>
        <i/>
        <sz val="10"/>
        <rFont val="Arial"/>
        <family val="2"/>
        <charset val="238"/>
      </rPr>
      <t>Zatrpavanje rovova kamenim materijalom</t>
    </r>
    <r>
      <rPr>
        <i/>
        <sz val="10"/>
        <rFont val="Arial"/>
        <family val="2"/>
      </rPr>
      <t xml:space="preserve"> iz iskopa nakon izvedene obloge. Zatrpavanje izvršiti u slojevima 30-40 cm debljine, uz nabijanje. Ne smiju se upotrijebiti pojedini komadi veći od 120 mm. Kvaliteta materijala i izvedenog sloja u svemu prema projektu, OTU i važećim standardima. 
Obračun po metru kubnom rova koji se zatrpava.</t>
    </r>
  </si>
  <si>
    <r>
      <rPr>
        <b/>
        <i/>
        <sz val="10"/>
        <rFont val="Arial"/>
        <family val="2"/>
        <charset val="238"/>
      </rPr>
      <t xml:space="preserve">Odvoz viška iskopanog materijala </t>
    </r>
    <r>
      <rPr>
        <i/>
        <sz val="10"/>
        <rFont val="Arial"/>
        <family val="2"/>
      </rPr>
      <t>od mjesta iskopa do mjesta istovara. Stavka obuhvaća utovar, prijevoz i istovar te taksu za korištenje gradske deponije. 
Obračun po metru kubnom odvezenog iskopa u sraslom stanju.</t>
    </r>
  </si>
  <si>
    <r>
      <rPr>
        <b/>
        <i/>
        <sz val="10"/>
        <rFont val="Arial"/>
        <family val="2"/>
        <charset val="238"/>
      </rPr>
      <t>Dobava i postava tijela vodolovnog (uljevnog) okna</t>
    </r>
    <r>
      <rPr>
        <i/>
        <sz val="10"/>
        <rFont val="Arial"/>
        <family val="2"/>
      </rPr>
      <t xml:space="preserve"> od PP cijevi (prema EN 13476-1, EN 13476-3, DIN 16961-1, DIN 16961-2), nazivne krutosti prstena SN 8, promjera 600 cm, na podlozi od betona C12/15 debljine 10 cm. Dužina cijevi (dubina okna) do 2,00 m. U cijenu uračunati montažu spojnice priključka DN 300, izvedbu betonske podloge, te ostale potrebne radove prema detalju iz projekta. Rad u cijelosti izvesti prema OTU. Kvaliteta materijala i izvedenog rada u svemu prema projektu, OTU i važećim standardima. 
Obračun po komadu kompletno izvedenog okna.</t>
    </r>
  </si>
  <si>
    <r>
      <rPr>
        <b/>
        <i/>
        <sz val="10"/>
        <rFont val="Arial"/>
        <family val="2"/>
        <charset val="238"/>
      </rPr>
      <t xml:space="preserve">Nabava, doprema i postava lijevano željeznih rešetki </t>
    </r>
    <r>
      <rPr>
        <i/>
        <sz val="10"/>
        <rFont val="Arial"/>
        <family val="2"/>
      </rPr>
      <t>za proširenje (slivnik) vodolovnog okna s potrebnim cem. mortom i betonom C16/20 za ugradnju i učvršćenje. Dimenzije rešetke 456x451 mm, K-1013 tip O, projektom specificirane nazivne nosivosti. Radove izvesti u svemu prema OTU i detalju iz projekta. Kvaliteta materijala i izvedenog rada u svemu prema projektu, OTU i važećim standardima. 
Obračun po komadu ugrađene rešetke.</t>
    </r>
  </si>
  <si>
    <t xml:space="preserve"> - nazivna nosivosti 250 kN</t>
  </si>
  <si>
    <r>
      <rPr>
        <b/>
        <i/>
        <sz val="10"/>
        <rFont val="Arial"/>
        <family val="2"/>
        <charset val="238"/>
      </rPr>
      <t xml:space="preserve">Dobava i postava polipropilenskih korugiranih cijevi </t>
    </r>
    <r>
      <rPr>
        <i/>
        <sz val="10"/>
        <rFont val="Arial"/>
        <family val="2"/>
      </rPr>
      <t>krutosti prstena SN 8 sa naglavcima koji jamče dugotrajnu nepropusnost spojeva. Cijevi (prema EN 13476-1, EN 13476-3, DIN 16961-1, DIN 16961-2) za netlačnu kanalizaciju. Cijevi će se polagati na posteljicu od nevezanog materijala na koju trebaju jednomjerno nalijegati, a kut nalijeganja iznosi 90 stupnjeva. Spajanje cijevi izvršiti spojem na naglavak. Specifikacija i kvaliteta materijala i radova u svemu prema projektu, OTU i važećem standardu. 
Obračun po metru dužnom kompletno vodonepropusno montirane cijevi.</t>
    </r>
  </si>
  <si>
    <t xml:space="preserve"> - 300 mm</t>
  </si>
  <si>
    <r>
      <rPr>
        <b/>
        <i/>
        <sz val="10"/>
        <rFont val="Arial"/>
        <family val="2"/>
        <charset val="238"/>
      </rPr>
      <t>Izvedba betonske utvrdice na izljevu</t>
    </r>
    <r>
      <rPr>
        <i/>
        <sz val="10"/>
        <rFont val="Arial"/>
        <family val="2"/>
      </rPr>
      <t xml:space="preserve"> iz okna ispusta od betona C30/37, na pripremljenoj podlozi, odnosno u odgovarajućoj oplati. Radove izvesti u skladu s projektom i OTU. 
Obračun po metru kubnom ugrađenog betona. U cijenu je uračunata oplata i svi ostali materijali i radovi potrebni za potpuno dovršenje opisanog rada.</t>
    </r>
  </si>
  <si>
    <r>
      <rPr>
        <b/>
        <i/>
        <sz val="10"/>
        <rFont val="Arial"/>
        <family val="2"/>
        <charset val="238"/>
      </rPr>
      <t>Izvedba armiranobetonskog dijela vodolovnog (uljevnog) okna</t>
    </r>
    <r>
      <rPr>
        <i/>
        <sz val="10"/>
        <rFont val="Arial"/>
        <family val="2"/>
      </rPr>
      <t xml:space="preserve"> (zidovi, proširenje za kišnu rešetku i poklopac) od betona C30/37, na pripremljenoj podlozi, odnosno u odgovarajućoj oplati. Radove izvesti u skladu s projektom i OTU. 
Obračun po metru kubnom ugrađenog betona. U cijenu je uračunata oplata, armaturna mreža Q-196 kao  i svi ostali materijali i radovi potrebni za potpuno dovršenje opisanog rada.</t>
    </r>
  </si>
  <si>
    <t>KOLNIČKA ODVODNJA UKUPNO</t>
  </si>
  <si>
    <t>Projektant:</t>
  </si>
  <si>
    <t>Miroslav Jakovčević, dipl. ing. građ.</t>
  </si>
  <si>
    <t>KOLNIČKA ODVODNJA</t>
  </si>
  <si>
    <t>1.6.</t>
  </si>
  <si>
    <t>1.7.</t>
  </si>
  <si>
    <t>1.8.</t>
  </si>
  <si>
    <t>1.9.</t>
  </si>
  <si>
    <t>1.10.</t>
  </si>
  <si>
    <t>1.11.</t>
  </si>
  <si>
    <t>1.12.</t>
  </si>
  <si>
    <t>2.1.2.</t>
  </si>
  <si>
    <t>2.1.3.</t>
  </si>
  <si>
    <t>2.3.4.</t>
  </si>
  <si>
    <t>2.3.5.</t>
  </si>
  <si>
    <t>DN 150</t>
  </si>
  <si>
    <t>Dobava i doprema do deponije gradilišta polietilenskih glatkih cijevi izrađenih u svemu prema standardima ISO 1183, ISO 1133, ISO 527, DIN 53 482, DIN 52 612. Promjer je naveden niže.</t>
  </si>
  <si>
    <t>Cijevi se isporučuju u palicama dužine  l=6 m (12 ako je prijevoz moguć) u svemu prema standardima HRN EN 12201, DIN 8074/8075 ; ISO 4427.</t>
  </si>
  <si>
    <t>Spajanje i montaža PEHD cijevi međusobno pomoću elektrofuzijskih spojnica, s poravnanjem cijevi po pravcu i niveleti. Stavkom je uključen potreban broj spojnica.</t>
  </si>
  <si>
    <t>Stavkom je obuhvaćena geodetska kontrola i praćenje montaže svake cijevi geodetskim instrumentom po pravcu i niveleti.</t>
  </si>
  <si>
    <t>U jediničnoj cijeni stavke obuhvaćeni su svi potrebni materijali, radovi, pomoćna sredstva i transporti potrebni za izvršenje stavke.</t>
  </si>
  <si>
    <t>DN 160</t>
  </si>
  <si>
    <t>KUTNI KOMAD 90° S PRIRUBNICOM I STALKOM, DN 150</t>
  </si>
  <si>
    <t>EU - SPOJNI KOMAD S PRIRUB. I NAGLAVKOM, DN 150</t>
  </si>
  <si>
    <t>FFR - REDUKCIJSKI KOMAD S PRIRUBNICAMA, DN150/50</t>
  </si>
  <si>
    <t>ODZRAČNA GARNITURA</t>
  </si>
  <si>
    <t>NOSAČ ZA CESTOVNU KAPU</t>
  </si>
  <si>
    <t>CESTOVNA KAPA ZA ODZRAČNU GARNITURU</t>
  </si>
  <si>
    <t>FFK 11 1/4°, DN 150</t>
  </si>
  <si>
    <t>FFK 22 1/2°, DN 150</t>
  </si>
  <si>
    <t>3.4.1.1.</t>
  </si>
  <si>
    <t>3.4.1.2.</t>
  </si>
  <si>
    <t>OPĆE NAPOMENE</t>
  </si>
  <si>
    <t>A.</t>
  </si>
  <si>
    <t>Obračun se vrši prema dimenzijama iz projekta. Iskazane količine u troškovniku proizlaze iz dimenzija prikazanih u nacrtima i prilozima.</t>
  </si>
  <si>
    <t>B.</t>
  </si>
  <si>
    <t>Radove predviđene ovim troškovnikom potrebno je izvesti u skladu s "Općim tehničkim uvjetima za radove na cestama" kao i prema važećim propisima i pravilnicima.</t>
  </si>
  <si>
    <t>C.</t>
  </si>
  <si>
    <r>
      <t xml:space="preserve">U svim stavkama koje uključuju odvoz viška materijala na odlagalište, jedinične cijene moraju uključivati sve  troškove deponiranja, uključujući utovar, istovar, razastiranje i planiranje. Izvođač je dužan u potpunosti osigurati prijevoz na samom gradilištu i na javnim prometnim površinama. Jediničnom je cijenom obuhvaćen i pronalazak odlagališta </t>
    </r>
    <r>
      <rPr>
        <i/>
        <sz val="10"/>
        <color theme="1"/>
        <rFont val="Arial"/>
        <family val="2"/>
        <charset val="238"/>
      </rPr>
      <t xml:space="preserve">sa svim troškovima deponiranja </t>
    </r>
    <r>
      <rPr>
        <i/>
        <sz val="10"/>
        <rFont val="Arial"/>
        <family val="2"/>
      </rPr>
      <t>(uz odobrenje Nadzornog inženjera), projekt uređenja odlagališta sa svim potrebnim suglasnostima kao i samo uređenje odlagališta.</t>
    </r>
  </si>
  <si>
    <t>D.</t>
  </si>
  <si>
    <t xml:space="preserve">Izvoditelj je dužan održavati gradilište za vrijeme izvođenja radova (vertikalne i horizontalne signalizacije,  privremene regulacije i svega ostalog što je u funkciji sigurnog odvijanje prometa). </t>
  </si>
  <si>
    <t>E.</t>
  </si>
  <si>
    <t xml:space="preserve">Troškove vezane za organizaciju gradilišta, privremenu regulaciju prometa za vrijeme izvođenja radova, čišćenje gradilišta nakon završetka radova i slično, snosi izvoditelj radova i za te troškove nema pravo tražiti posebnu nadoknadu </t>
  </si>
  <si>
    <t>F.</t>
  </si>
  <si>
    <t>Ukoliko se tijekom izvođenja radova pojave radovi koji nisu obuhvaćeni ovim troškovnikom, isti se mogu izvesti samo uz odobrenje projektanta, nadzornog inženjera i investitora.</t>
  </si>
  <si>
    <t>G.</t>
  </si>
  <si>
    <t>Izvoditelj  je dužan pri sastavljanju ponude obići buduće gradilište, te za jedinične mjere ponuditi cijene koje obuhvaćaju potpun i konačan opis rada.</t>
  </si>
  <si>
    <t xml:space="preserve">1.  </t>
  </si>
  <si>
    <r>
      <rPr>
        <b/>
        <i/>
        <sz val="10"/>
        <rFont val="Arial"/>
        <family val="2"/>
        <charset val="238"/>
      </rPr>
      <t>Iskolčenje trase.</t>
    </r>
    <r>
      <rPr>
        <i/>
        <sz val="10"/>
        <rFont val="Arial"/>
        <family val="2"/>
      </rPr>
      <t xml:space="preserve"> Iskolčenje trase obuhvaća sva geodetska mjerenja, kojima se podaci iz projekta prenose na teren, osiguranje osi iskolčene trase, profiliranje, obnavljanje i održavanje iskolčenih oznaka na terenu za sve vrijeme građenja, odnosno do predaje radova investitoru. U cijenu održavanja osi trase i iskolčenja objekata uključena su sva mjerenja i iskolčenja u tijeku rada i pri tehničkom prijamu, te izvođač nema pravo na posebnu naknadu za ove radove (OTU I. 1-02.1).
Obračun po metru dužnom trase.</t>
    </r>
  </si>
  <si>
    <r>
      <rPr>
        <b/>
        <i/>
        <sz val="10"/>
        <rFont val="Arial"/>
        <family val="2"/>
        <charset val="238"/>
      </rPr>
      <t>Uklanjanje grmlja i drveća</t>
    </r>
    <r>
      <rPr>
        <i/>
        <sz val="10"/>
        <rFont val="Arial"/>
        <family val="2"/>
      </rPr>
      <t xml:space="preserve">. Ovaj rad obuhvaća sječenje šiblja i stabala (bez obzira na promjer debla), odsijecanje granja, rezanje stabala i debelih grana na dužine pogodne za prijevoz, vađenje korijenja, šiblja, te starih panjeva i panjeva novoposječenih stabala, odnošenje šiblja, granja, trupaca i panjeva izvan trupa ceste i uklanjanje svega nepotrebnog materijala zaostalog nakon ovih radova uključujući odvoz, pronalazak deponije i sve troškove deponiranja.
Obračun po metru kvadratnom raščišćene površine (količine su procjenjene). </t>
    </r>
  </si>
  <si>
    <r>
      <t>m</t>
    </r>
    <r>
      <rPr>
        <vertAlign val="superscript"/>
        <sz val="10"/>
        <rFont val="Arial CE"/>
        <family val="2"/>
        <charset val="238"/>
      </rPr>
      <t>2</t>
    </r>
  </si>
  <si>
    <r>
      <rPr>
        <b/>
        <i/>
        <sz val="10"/>
        <rFont val="Arial"/>
        <family val="2"/>
        <charset val="238"/>
      </rPr>
      <t>Pilanje postojećeg asfaltnog zastora na mjestima uklanjanja postojeće kolničke konstrukcije i/ili dogradnje kolnika.</t>
    </r>
    <r>
      <rPr>
        <i/>
        <sz val="10"/>
        <rFont val="Arial"/>
        <family val="2"/>
      </rPr>
      <t xml:space="preserve">
Obračun po metru dužnom stvarno izvršenog rada, u skladu s odlukom nadzornog inženjera, te ugovorenim jediničnim cijenama. 
Obračun po metru dužnom pilanja.</t>
    </r>
  </si>
  <si>
    <r>
      <rPr>
        <b/>
        <i/>
        <sz val="10"/>
        <rFont val="Arial"/>
        <family val="2"/>
        <charset val="238"/>
      </rPr>
      <t>Rušenje i uklanjanje suhozida.</t>
    </r>
    <r>
      <rPr>
        <i/>
        <sz val="10"/>
        <rFont val="Arial"/>
        <family val="2"/>
      </rPr>
      <t xml:space="preserve">
Stavka uključuje rušenje i uklanjanje postojećeg suhozida prosječne visine cca 0.8 m. Jedinična cijena uključuje rušenje, utovar, odvoz na privremenu ilistalnu deponiju i troškove deponiranja.
Obračun po metru dužnom uklonjenog suhozida.
</t>
    </r>
  </si>
  <si>
    <r>
      <rPr>
        <b/>
        <i/>
        <sz val="10"/>
        <rFont val="Arial"/>
        <family val="2"/>
        <charset val="238"/>
      </rPr>
      <t xml:space="preserve">Preslaganje suhozida </t>
    </r>
    <r>
      <rPr>
        <i/>
        <sz val="10"/>
        <rFont val="Arial"/>
        <family val="2"/>
      </rPr>
      <t xml:space="preserve">
Stavka uključuje izvedbu novog suhozida prosječne visine cca 0.8 m u skladu s projektiranom linijom ruba bankine / berme. Za izradu se koristi materijal srušenih suhozida. Jedinična cijena uključuje dovoz materijala s privremene deponije, te "zidanje" suhozida sa dva lica širine 50 cm. Rad se izvodi u skladu s odlukom nadzornog inženjera.
Obračun po metru dužnom izvedenog suhozida.
Količine su procijenjene.</t>
    </r>
  </si>
  <si>
    <t>Napomena:
Izmještanje suhozida izvodi se u skladu s odlukom nadzornog inženjera i investitora.
Izmještanje suhozida tretira se kao „nepotreban rad“  koji se izvodi isključivo temeljem sporazuma sa vlasnicima parcela, u skladu s odlukom i nalogom nadzornog inženjera. Količina je procjenjena.</t>
  </si>
  <si>
    <t>PRIPREMNI RADOVI UKUPNO</t>
  </si>
  <si>
    <r>
      <rPr>
        <b/>
        <i/>
        <sz val="10"/>
        <rFont val="Arial"/>
        <family val="2"/>
        <charset val="238"/>
      </rPr>
      <t xml:space="preserve">Široki iskop na trasi </t>
    </r>
    <r>
      <rPr>
        <i/>
        <sz val="10"/>
        <rFont val="Arial"/>
        <family val="2"/>
      </rPr>
      <t>u materijalu "A", “B” i “C” kategorije s utovarom u prijevozno sredstvo. U cijenu su uključeni svi radovi na iskopu materijala s utovarom u prijevozno sredstvo, radovi na uređenju, čišćenju planiranju iskopanih i susjednih površina kao i odlaganje viška materijala s oblikovanjem i uređenjem odlagališta sa svim poslovima potrebnim za njegovu stabilnost i uklapanje u okolinu</t>
    </r>
    <r>
      <rPr>
        <i/>
        <sz val="10"/>
        <color theme="1"/>
        <rFont val="Arial"/>
        <family val="2"/>
        <charset val="238"/>
      </rPr>
      <t xml:space="preserve">. </t>
    </r>
    <r>
      <rPr>
        <i/>
        <sz val="10"/>
        <rFont val="Arial"/>
        <family val="2"/>
      </rPr>
      <t>Ovom stavkom obračunat je i iskop postojeće kolničke konstrukcije u zahvatu projektiranog trupa kolnika.
Obračun po metru kubnom stvarno iskopanog materijala u sraslom stanju.</t>
    </r>
  </si>
  <si>
    <r>
      <t>m</t>
    </r>
    <r>
      <rPr>
        <i/>
        <vertAlign val="superscript"/>
        <sz val="10"/>
        <rFont val="Arial CE"/>
        <family val="2"/>
        <charset val="238"/>
      </rPr>
      <t>3</t>
    </r>
  </si>
  <si>
    <t xml:space="preserve">Napomena:
</t>
  </si>
  <si>
    <t>Za radove iskopa Izvoditelj je dužan dati jedinstvenu (prosječnu) cijenu za iskop materijala na osnovu vlastite procijene udjela pojedine kategorije uvidom na terenu, tj postoji samo jedinična cijena za sve kategorije materijala iskopa bez obzira na stvarno stanje koje se može pojaviti tijekom izvođenja radova. U količine širokog iskopa obračunat je i površinski sloj tla i dijelovi konstrukcije postojećeg kolnika u zahvatu projektiranog trupa nove prometnice.</t>
  </si>
  <si>
    <r>
      <rPr>
        <b/>
        <i/>
        <sz val="10"/>
        <rFont val="Arial"/>
        <family val="2"/>
        <charset val="238"/>
      </rPr>
      <t>Prijevoz materijala.</t>
    </r>
    <r>
      <rPr>
        <i/>
        <sz val="10"/>
        <rFont val="Arial"/>
        <family val="2"/>
      </rPr>
      <t xml:space="preserve"> Rad obuhvaća prijevoz iskopanog materijala kategorije "A", "B” i “C” od mjesta iskopa, koje može biti u usjeku ili rovu, do mjesta istovara na deponiju.
</t>
    </r>
    <r>
      <rPr>
        <i/>
        <sz val="10"/>
        <color theme="1"/>
        <rFont val="Arial"/>
        <family val="2"/>
        <charset val="238"/>
      </rPr>
      <t>Stavka uključuje pronalazak deponije i sve troškove deponiranja.</t>
    </r>
    <r>
      <rPr>
        <i/>
        <sz val="10"/>
        <rFont val="Arial"/>
        <family val="2"/>
      </rPr>
      <t xml:space="preserve">
Obračun po metru kubnom prevezenog materijala iz iskopa mjereno u sraslom stanju.</t>
    </r>
  </si>
  <si>
    <t>Prijevoz na gradilištu</t>
  </si>
  <si>
    <r>
      <t xml:space="preserve">Prijevoz na </t>
    </r>
    <r>
      <rPr>
        <i/>
        <sz val="10"/>
        <color theme="1"/>
        <rFont val="Arial"/>
        <family val="2"/>
        <charset val="238"/>
      </rPr>
      <t>deponiju.</t>
    </r>
  </si>
  <si>
    <r>
      <rPr>
        <b/>
        <i/>
        <sz val="10"/>
        <rFont val="Arial"/>
        <family val="2"/>
        <charset val="238"/>
      </rPr>
      <t xml:space="preserve">Uređenje temeljnog tla mehaničkim nabijanjem. </t>
    </r>
    <r>
      <rPr>
        <i/>
        <sz val="10"/>
        <rFont val="Arial"/>
        <family val="2"/>
      </rPr>
      <t xml:space="preserve">Potreban modul stišljivosti  Ms = 20 MPa mjereno pločom Ø  30 cm. U cijenu je uključeno prethodno čišćenje, te planiranje  i rad potreban za postizanje optimalne vlažnosti vezanih tala, vlaženjem ili rahljenjem i sušenjem. Kod stjenovitih tala  u cijeni je uključeno izravnanje slojem usitnjenog kamenog materijala debljine do 20 cm s nabijanjem, </t>
    </r>
    <r>
      <rPr>
        <i/>
        <sz val="10"/>
        <color theme="1"/>
        <rFont val="Arial"/>
        <family val="2"/>
        <charset val="238"/>
      </rPr>
      <t>te nabava materijala</t>
    </r>
    <r>
      <rPr>
        <i/>
        <sz val="10"/>
        <rFont val="Arial"/>
        <family val="2"/>
      </rPr>
      <t xml:space="preserve"> (OTU II. 2-08.1). Rad se izvodi u skladu s odlukom nadzornog inženjera.
Obračun po metru kvadratnom nabijenog temeljnog tla</t>
    </r>
    <r>
      <rPr>
        <i/>
        <sz val="10"/>
        <rFont val="Arial"/>
        <family val="2"/>
        <charset val="238"/>
      </rPr>
      <t>.</t>
    </r>
  </si>
  <si>
    <r>
      <t>m</t>
    </r>
    <r>
      <rPr>
        <i/>
        <vertAlign val="superscript"/>
        <sz val="10"/>
        <rFont val="Arial CE"/>
        <charset val="238"/>
      </rPr>
      <t>2</t>
    </r>
  </si>
  <si>
    <r>
      <rPr>
        <b/>
        <i/>
        <sz val="10"/>
        <rFont val="Arial"/>
        <family val="2"/>
        <charset val="238"/>
      </rPr>
      <t>Zamjena sloja slabo nosivog temeljnog tla boljim materijalom</t>
    </r>
    <r>
      <rPr>
        <i/>
        <sz val="10"/>
        <rFont val="Arial"/>
        <family val="2"/>
      </rPr>
      <t xml:space="preserve"> u prosječnoj debljini 0,3 m.
Rad uključuje iskop slabog materijala s odvozom na deponiju, te njegovu zamjenu izradom zbijenog nasipnog sloja od boljeg materijala.
Radove izvesti prema  O.T.U. 2-08.2.
Cijena stavke se formira zbrojem jediničnih cijena iskopa, prijevoza i nasipa iz odgovarajućih stavki ovog troškovnika.
Obračun po metru kubnom stvarno zamijenjenog materijala u sraslom stanju. Količine su procjenjene.</t>
    </r>
  </si>
  <si>
    <r>
      <t>m</t>
    </r>
    <r>
      <rPr>
        <i/>
        <vertAlign val="superscript"/>
        <sz val="10"/>
        <color theme="1"/>
        <rFont val="Arial CE"/>
        <family val="2"/>
        <charset val="238"/>
      </rPr>
      <t>3</t>
    </r>
  </si>
  <si>
    <t>2.5.</t>
  </si>
  <si>
    <r>
      <rPr>
        <b/>
        <i/>
        <sz val="10"/>
        <rFont val="Arial"/>
        <family val="2"/>
        <charset val="238"/>
      </rPr>
      <t>Nabava materijala, transport i izrada nasipa</t>
    </r>
    <r>
      <rPr>
        <i/>
        <sz val="10"/>
        <rFont val="Arial"/>
        <family val="2"/>
      </rPr>
      <t xml:space="preserve"> </t>
    </r>
    <r>
      <rPr>
        <b/>
        <i/>
        <sz val="10"/>
        <rFont val="Arial"/>
        <family val="2"/>
        <charset val="238"/>
      </rPr>
      <t xml:space="preserve">trupa kolnika </t>
    </r>
    <r>
      <rPr>
        <i/>
        <sz val="10"/>
        <rFont val="Arial"/>
        <family val="2"/>
      </rPr>
      <t>od materijala iskopne kat. “A” i “B”. Nasipanje se vrši u slojevima (OTU II. 2-09). Stavka obuhvaća</t>
    </r>
    <r>
      <rPr>
        <i/>
        <sz val="10"/>
        <rFont val="Arial"/>
        <family val="2"/>
        <charset val="238"/>
      </rPr>
      <t xml:space="preserve"> nabavu  nas</t>
    </r>
    <r>
      <rPr>
        <i/>
        <sz val="10"/>
        <rFont val="Arial"/>
        <family val="2"/>
      </rPr>
      <t xml:space="preserve">ipnog materijala, transport, nasipanje, razastiranje, te grubo planiranje materijala u nasipu prema dimenzijama i nagibima iz projekta, kao i sabijanje u svemu prema OTU. Debljina nasipnog sloja mora biti u skladu s  vrstom nasipnog materijala, te upotrebljenim građevinskim strojevima.
Kontrola kvalitete upotrebljenih nasipnih materijala i zbijenosti po slojevima u svemu prema OTU.
Obračun se vrši po kubičnom metru ugrađenog i zbijenog nasipa.
</t>
    </r>
  </si>
  <si>
    <t>2.6.</t>
  </si>
  <si>
    <r>
      <rPr>
        <b/>
        <i/>
        <sz val="10"/>
        <rFont val="Arial"/>
        <family val="2"/>
        <charset val="238"/>
      </rPr>
      <t>Nabava materijala, transport i izrada nasipa</t>
    </r>
    <r>
      <rPr>
        <i/>
        <sz val="10"/>
        <rFont val="Arial"/>
        <family val="2"/>
      </rPr>
      <t xml:space="preserve"> </t>
    </r>
    <r>
      <rPr>
        <b/>
        <i/>
        <sz val="10"/>
        <rFont val="Arial"/>
        <family val="2"/>
        <charset val="238"/>
      </rPr>
      <t xml:space="preserve">trupa pločnika </t>
    </r>
    <r>
      <rPr>
        <i/>
        <sz val="10"/>
        <rFont val="Arial"/>
        <family val="2"/>
      </rPr>
      <t>od materijala iskopne kat. “A” i “B”. Nasipanje se vrši u slojevima (OTU II. 2-09). Stavka obuhvaća</t>
    </r>
    <r>
      <rPr>
        <i/>
        <sz val="10"/>
        <rFont val="Arial"/>
        <family val="2"/>
        <charset val="238"/>
      </rPr>
      <t xml:space="preserve"> nabavu  nas</t>
    </r>
    <r>
      <rPr>
        <i/>
        <sz val="10"/>
        <rFont val="Arial"/>
        <family val="2"/>
      </rPr>
      <t xml:space="preserve">ipnog materijala, transport, nasipanje, razastiranje te grubo planiranje materijala u nasipu prema dimenzijama i nagibima iz projekta, kao i sabijanje u svemu prema OTU. Debljina nasipnog sloja mora biti u skladu s  vrstom nasipnog materijala, te upotrebljenim građevinskim strojevima.
Kontrola kvalitete upotrebljenih nasipnih materijala i zbijenosti po slojevima u svemu prema OTU.
Obračun se vrši po kubičnom metru ugrađenog i zbijenog nasipa.
</t>
    </r>
  </si>
  <si>
    <t>2.7.</t>
  </si>
  <si>
    <r>
      <rPr>
        <b/>
        <i/>
        <sz val="10"/>
        <rFont val="Arial"/>
        <family val="2"/>
        <charset val="238"/>
      </rPr>
      <t>Izrada posteljice kolnika</t>
    </r>
    <r>
      <rPr>
        <i/>
        <sz val="10"/>
        <rFont val="Arial"/>
        <family val="2"/>
      </rPr>
      <t xml:space="preserve"> od miješanih materijala. Rad obuhvaća </t>
    </r>
    <r>
      <rPr>
        <i/>
        <sz val="10"/>
        <color theme="1"/>
        <rFont val="Arial"/>
        <family val="2"/>
        <charset val="238"/>
      </rPr>
      <t xml:space="preserve">nabavu materijala, </t>
    </r>
    <r>
      <rPr>
        <i/>
        <sz val="10"/>
        <rFont val="Arial"/>
        <family val="2"/>
      </rPr>
      <t xml:space="preserve">planiranje, eventualnu sanaciju pojedinih manjih površina slabije kakvoće boljim materijalom, eventualno kvašenje ili prosušivanje materijala i nabijanje do potrebne nabijenosti. Ako je materijal </t>
    </r>
    <r>
      <rPr>
        <i/>
        <sz val="10"/>
        <rFont val="Arial"/>
        <family val="2"/>
      </rPr>
      <t>vrlo nehomogen (kamen s ulošcima gline), iskop treba produbiti za 30 – 50 cm i izraditi sloj od homogenog miješanog ili od kamenog materijala. Potreban modul stišljivosti Ms=35 MPa mjereno kružnom pločom Ø 30 cm (OTU II. 2-10.2).
Obračun po metru kvadratnom uređene površine.</t>
    </r>
  </si>
  <si>
    <r>
      <t>m</t>
    </r>
    <r>
      <rPr>
        <i/>
        <vertAlign val="superscript"/>
        <sz val="10"/>
        <rFont val="Arial CE"/>
        <family val="2"/>
        <charset val="238"/>
      </rPr>
      <t>2</t>
    </r>
  </si>
  <si>
    <t>2.8.</t>
  </si>
  <si>
    <r>
      <rPr>
        <b/>
        <i/>
        <sz val="10"/>
        <rFont val="Arial"/>
        <family val="2"/>
        <charset val="238"/>
      </rPr>
      <t xml:space="preserve">Izrada posteljice pločnika </t>
    </r>
    <r>
      <rPr>
        <i/>
        <sz val="10"/>
        <rFont val="Arial"/>
        <family val="2"/>
      </rPr>
      <t xml:space="preserve">od miješanih materijala. Rad obuhvaća </t>
    </r>
    <r>
      <rPr>
        <i/>
        <sz val="10"/>
        <color theme="1"/>
        <rFont val="Arial"/>
        <family val="2"/>
        <charset val="238"/>
      </rPr>
      <t xml:space="preserve">nabavu materijala, </t>
    </r>
    <r>
      <rPr>
        <i/>
        <sz val="10"/>
        <rFont val="Arial"/>
        <family val="2"/>
      </rPr>
      <t>planiranje, eventualnu sanaciju pojedinih manjih površina slabije kakvoće boljim materijalom, eventualno kvašenje ili prosušivanje materijala i nabijanje do potrebne nabijenosti. Ako je materijal vrlo nehomogen (kamen s ulošcima gline), iskop treba produbiti za 30 – 50 cm i izraditi sloj od homogenog miješanog ili od kamenog materijala. Potreban modul stišljivosti Ms=35 MPa mjereno kružnom pločom Ø 30 cm (OTU II. 2-10.2).
Obračun po metru kvadratnom uređene površine.</t>
    </r>
  </si>
  <si>
    <t>2.9.</t>
  </si>
  <si>
    <r>
      <rPr>
        <b/>
        <i/>
        <sz val="10"/>
        <rFont val="Arial"/>
        <family val="2"/>
        <charset val="238"/>
      </rPr>
      <t xml:space="preserve">Izrada bankina i bermi  </t>
    </r>
    <r>
      <rPr>
        <i/>
        <sz val="10"/>
        <rFont val="Arial"/>
        <family val="2"/>
      </rPr>
      <t xml:space="preserve">od sitnozrnog materijala (jalovina) (OTU II. 2-16), uz planiranje i zbijanje. Stavka obuhvaća dobavu, transport i ugradnju materijala granulacije 0-31 mm. Ugradnju  izvesti u slojevima do 15 cm, s padovima prema projektu ili po nalogu nadzornog inženjera, te izvršiti zbijanje do stupnja zbijenosti Sz= 95 % i modula stišljivosti Ms = </t>
    </r>
    <r>
      <rPr>
        <i/>
        <sz val="10"/>
        <color theme="1"/>
        <rFont val="Arial"/>
        <family val="2"/>
        <charset val="238"/>
      </rPr>
      <t>40</t>
    </r>
    <r>
      <rPr>
        <i/>
        <sz val="10"/>
        <rFont val="Arial"/>
        <family val="2"/>
      </rPr>
      <t xml:space="preserve"> MN/m2.
Obračun po metru dužnom izrađene bankine i berme.</t>
    </r>
  </si>
  <si>
    <t>- bankina 100 cm</t>
  </si>
  <si>
    <r>
      <t>m</t>
    </r>
    <r>
      <rPr>
        <i/>
        <vertAlign val="superscript"/>
        <sz val="10"/>
        <rFont val="Arial CE"/>
        <family val="2"/>
        <charset val="238"/>
      </rPr>
      <t>1</t>
    </r>
  </si>
  <si>
    <t>- bankina i berma širine 50 cm</t>
  </si>
  <si>
    <t>- berma širine 30 cm</t>
  </si>
  <si>
    <t>2.10.</t>
  </si>
  <si>
    <r>
      <rPr>
        <b/>
        <i/>
        <sz val="10"/>
        <rFont val="Arial"/>
        <family val="2"/>
        <charset val="238"/>
      </rPr>
      <t xml:space="preserve">Zasipanje platoa na lokaciji serpentine </t>
    </r>
    <r>
      <rPr>
        <i/>
        <sz val="10"/>
        <rFont val="Arial"/>
        <family val="2"/>
      </rPr>
      <t>zemljanim materijalom iz iskopa na trasi. Stavka uključuje utovar na privremenoj deponiji, transport, istovar i planiranje zemljanog materijala na površinama predviđenim projektom. Površine obračunate ovom stavkom naznačene su sjenčenjem na građevinskoj situaciji.
Obračun po metru kubnom.</t>
    </r>
  </si>
  <si>
    <r>
      <t>m</t>
    </r>
    <r>
      <rPr>
        <vertAlign val="superscript"/>
        <sz val="10"/>
        <rFont val="Arial CE"/>
        <family val="2"/>
        <charset val="238"/>
      </rPr>
      <t>3</t>
    </r>
  </si>
  <si>
    <t>2.11.</t>
  </si>
  <si>
    <r>
      <rPr>
        <b/>
        <i/>
        <sz val="10"/>
        <rFont val="Arial"/>
        <family val="2"/>
        <charset val="238"/>
      </rPr>
      <t>Fino planiranje i izgrabljavanje</t>
    </r>
    <r>
      <rPr>
        <i/>
        <sz val="10"/>
        <rFont val="Arial"/>
        <family val="2"/>
      </rPr>
      <t xml:space="preserve"> nasute zemlje sa prikupljanjem granja, korova i grumenja te odvoz prikupljenog materijala na deponiju.
Obračun po metru kvadratnom.</t>
    </r>
  </si>
  <si>
    <r>
      <t>m</t>
    </r>
    <r>
      <rPr>
        <vertAlign val="superscript"/>
        <sz val="10"/>
        <rFont val="Arial"/>
        <family val="2"/>
      </rPr>
      <t>2</t>
    </r>
  </si>
  <si>
    <t>ZEMLJANI RADOVI UKUPNO</t>
  </si>
  <si>
    <t>RADOVI NA ZASTORIMA</t>
  </si>
  <si>
    <r>
      <rPr>
        <b/>
        <i/>
        <sz val="10"/>
        <rFont val="Arial"/>
        <family val="2"/>
        <charset val="238"/>
      </rPr>
      <t>Nabava, prijevoz i ugradnja nosivog sloja kolnika</t>
    </r>
    <r>
      <rPr>
        <i/>
        <sz val="10"/>
        <rFont val="Arial"/>
        <family val="2"/>
      </rPr>
      <t xml:space="preserve"> od nevezanog graduiranog zrnatog kamenog materijala </t>
    </r>
    <r>
      <rPr>
        <i/>
        <sz val="10"/>
        <color theme="1"/>
        <rFont val="Arial"/>
        <family val="2"/>
        <charset val="238"/>
      </rPr>
      <t>veličine zrna 0-63 mm,</t>
    </r>
    <r>
      <rPr>
        <i/>
        <sz val="10"/>
        <rFont val="Arial"/>
        <family val="2"/>
      </rPr>
      <t xml:space="preserve"> bez veziva. Stavka se odnosi na nosive slojeve nove kolničke konstrukcije najmanje debljine sloja prema projektu</t>
    </r>
    <r>
      <rPr>
        <b/>
        <i/>
        <sz val="10"/>
        <rFont val="Arial"/>
        <family val="2"/>
        <charset val="238"/>
      </rPr>
      <t xml:space="preserve"> (min 25 cm).</t>
    </r>
    <r>
      <rPr>
        <i/>
        <sz val="10"/>
        <rFont val="Arial"/>
        <family val="2"/>
      </rPr>
      <t xml:space="preserve">
Potreban modul stišljivosti Ms=100 MPa mjereno kružnom pločom Ø 30 cm. Odstupanje ravnosti površine izvedenog sloja ne smije iznositi više od ± 2 cm (OTU III. 5-01).
Obračun po metru kubnom ugrađenog materijala mjereno u nabijenom stanju.</t>
    </r>
  </si>
  <si>
    <r>
      <rPr>
        <b/>
        <i/>
        <sz val="10"/>
        <rFont val="Arial"/>
        <family val="2"/>
        <charset val="238"/>
      </rPr>
      <t>Nabava, prijevoz i ugradnja nosivog sloja pločnika</t>
    </r>
    <r>
      <rPr>
        <i/>
        <sz val="10"/>
        <rFont val="Arial"/>
        <family val="2"/>
      </rPr>
      <t xml:space="preserve"> od nevezanog graduiranog zrnatog kamenog materijala </t>
    </r>
    <r>
      <rPr>
        <i/>
        <sz val="10"/>
        <color theme="1"/>
        <rFont val="Arial"/>
        <family val="2"/>
        <charset val="238"/>
      </rPr>
      <t>veličine zrna 0-31 mm,</t>
    </r>
    <r>
      <rPr>
        <i/>
        <sz val="10"/>
        <rFont val="Arial"/>
        <family val="2"/>
      </rPr>
      <t xml:space="preserve"> bez veziva. Stavka se odnosi na nosive slojeve konstrukcije pločnika debljine sloja prema projektu</t>
    </r>
    <r>
      <rPr>
        <b/>
        <i/>
        <sz val="10"/>
        <rFont val="Arial"/>
        <family val="2"/>
        <charset val="238"/>
      </rPr>
      <t xml:space="preserve"> (min 15 cm).</t>
    </r>
    <r>
      <rPr>
        <i/>
        <sz val="10"/>
        <rFont val="Arial"/>
        <family val="2"/>
      </rPr>
      <t xml:space="preserve">
Potreban modul stišljivosti Ms=80 MPa mjereno kružnom pločom Ø 30 cm. Odstupanje ravnosti površine izvedenog sloja ne smije iznositi više od ± 2 cm (OTU III. 5-01).
Obračun po metru kubnom ugrađenog materijala mjereno u nabijenom stanju.</t>
    </r>
  </si>
  <si>
    <r>
      <rPr>
        <b/>
        <i/>
        <sz val="10"/>
        <color theme="1"/>
        <rFont val="Arial"/>
        <family val="2"/>
        <charset val="238"/>
      </rPr>
      <t xml:space="preserve">Nabava, prijevoz i ugradnja asfaltnog nosivo-habajućeg sloja </t>
    </r>
    <r>
      <rPr>
        <i/>
        <sz val="10"/>
        <color theme="1"/>
        <rFont val="Arial"/>
        <family val="2"/>
        <charset val="238"/>
      </rPr>
      <t>kolnika  asfaltbetonskom mješavinom</t>
    </r>
    <r>
      <rPr>
        <b/>
        <i/>
        <sz val="10"/>
        <color theme="1"/>
        <rFont val="Arial"/>
        <family val="2"/>
        <charset val="238"/>
      </rPr>
      <t xml:space="preserve"> AC 16 surf (BIT 50/70) AG3 M4,</t>
    </r>
    <r>
      <rPr>
        <i/>
        <sz val="10"/>
        <color theme="1"/>
        <rFont val="Arial"/>
        <family val="2"/>
        <charset val="238"/>
      </rPr>
      <t xml:space="preserve"> </t>
    </r>
    <r>
      <rPr>
        <b/>
        <i/>
        <sz val="10"/>
        <color theme="1"/>
        <rFont val="Arial"/>
        <family val="2"/>
        <charset val="238"/>
      </rPr>
      <t>debljine 6 cm</t>
    </r>
    <r>
      <rPr>
        <i/>
        <sz val="10"/>
        <color theme="1"/>
        <rFont val="Arial"/>
        <family val="2"/>
        <charset val="238"/>
      </rPr>
      <t xml:space="preserve"> u uvaljanom stanju s drobljenim kamenim materijalom  eruptivnog (4-11 mm) i karbonatnog (0-4 mm)  podrijetla.  Uvjeti kvalitete TUAK 2015.</t>
    </r>
    <r>
      <rPr>
        <b/>
        <i/>
        <sz val="10"/>
        <color theme="1"/>
        <rFont val="Arial"/>
        <family val="2"/>
        <charset val="238"/>
      </rPr>
      <t xml:space="preserve">
</t>
    </r>
    <r>
      <rPr>
        <i/>
        <sz val="10"/>
        <color theme="1"/>
        <rFont val="Arial"/>
        <family val="2"/>
        <charset val="238"/>
      </rPr>
      <t>Radovi obuhvaćaju nabavu materijala, proizvodnju mješavine, prijevoz do mjesta ugradnje, ugradnju i valjanje iste do potrebne zbijenosti (TUAK).
Obračun po metru kvadratnom  ugrađenog  sloja u uvaljanom stanju.</t>
    </r>
  </si>
  <si>
    <r>
      <rPr>
        <b/>
        <i/>
        <sz val="10"/>
        <rFont val="Arial"/>
        <family val="2"/>
        <charset val="238"/>
      </rPr>
      <t>Nabava, prijevoz i ugradnja asfaltbetonskog zastora pločnika</t>
    </r>
    <r>
      <rPr>
        <i/>
        <sz val="10"/>
        <rFont val="Arial"/>
        <family val="2"/>
      </rPr>
      <t xml:space="preserve">  od asfaltbetonske mješavine  </t>
    </r>
    <r>
      <rPr>
        <b/>
        <i/>
        <sz val="10"/>
        <rFont val="Arial"/>
        <family val="2"/>
        <charset val="238"/>
      </rPr>
      <t xml:space="preserve">AC 8 surf (BIT 50/70) AG4 M4, debljine 3 cm </t>
    </r>
    <r>
      <rPr>
        <i/>
        <sz val="10"/>
        <rFont val="Arial"/>
        <family val="2"/>
        <charset val="238"/>
      </rPr>
      <t>u uvaljanom stanju s drobljenim kamenim materijalom  karbonatnog podrijetla.</t>
    </r>
    <r>
      <rPr>
        <i/>
        <sz val="10"/>
        <rFont val="Arial"/>
        <family val="2"/>
      </rPr>
      <t xml:space="preserve">
Jedinična cijena obuhvaća nabavu materijala, proizvodnju mješavine i prijevoz do mjesta ugradnje, ugradnju i uvaljavanje iste do potrebne zbijenosti, te sve predradnje za izradu istog. Uvjeti kvalitete prema TUAK 2015.
Obračun po metru kvadratnom  ugrađenog  sloja u uvaljanom stanju.</t>
    </r>
  </si>
  <si>
    <t>RADOVI NA ZASTORIMA UKUPNO</t>
  </si>
  <si>
    <t>4.</t>
  </si>
  <si>
    <t>4.1.</t>
  </si>
  <si>
    <r>
      <rPr>
        <b/>
        <i/>
        <sz val="10"/>
        <rFont val="Arial"/>
        <family val="2"/>
        <charset val="238"/>
      </rPr>
      <t>Ugradnja velikih betonskih rubnjaka.</t>
    </r>
    <r>
      <rPr>
        <i/>
        <sz val="10"/>
        <rFont val="Arial"/>
        <family val="2"/>
      </rPr>
      <t xml:space="preserve"> Stavka uključuje nabavu, prijevoz i ugradbu prefabriciranih betonskih rubnjaka presjeka </t>
    </r>
    <r>
      <rPr>
        <b/>
        <i/>
        <sz val="10"/>
        <rFont val="Arial"/>
        <family val="2"/>
        <charset val="238"/>
      </rPr>
      <t>15x25 cm</t>
    </r>
    <r>
      <rPr>
        <i/>
        <sz val="10"/>
        <rFont val="Arial"/>
        <family val="2"/>
      </rPr>
      <t xml:space="preserve"> od betona C40/45 na temelju od betona C12/15. Rubnjaci se izvode u skladu s detaljima izvedbe uz rubove kolnika.
Obračun je po metru dužnom izvedenog rubnjaka, a u cijeni je uključena izvedba podloge, nabava i doprema predgotovljenih elemenata i betona, privremeno uskladištenje i razvoz, svi prijevozi i prijenosi, priprema podloge, rad na ugradnji s obradom sljubnica, njega betona, te sav potreban dodatni rad, oprema i materijal što je potreban za potpuno dovršenje stavke.  Izvedba, kontrola kakvoće i obračun prema OTU 3-04.7.1.
Obračun po metru dužnom izvedenog rubnjaka.
</t>
    </r>
  </si>
  <si>
    <t>4.2.</t>
  </si>
  <si>
    <r>
      <rPr>
        <b/>
        <i/>
        <sz val="10"/>
        <rFont val="Arial"/>
        <family val="2"/>
        <charset val="238"/>
      </rPr>
      <t>Ugradnja malih parkovnih rubnjaka.</t>
    </r>
    <r>
      <rPr>
        <i/>
        <sz val="10"/>
        <rFont val="Arial"/>
        <family val="2"/>
      </rPr>
      <t xml:space="preserve"> Stavka uključuje nabavu, prijevoz i ugradbu prefabriciranih betonskih rubnjaka presjeka </t>
    </r>
    <r>
      <rPr>
        <b/>
        <i/>
        <sz val="10"/>
        <rFont val="Arial"/>
        <family val="2"/>
        <charset val="238"/>
      </rPr>
      <t>8x22 cm</t>
    </r>
    <r>
      <rPr>
        <i/>
        <sz val="10"/>
        <rFont val="Arial"/>
        <family val="2"/>
      </rPr>
      <t xml:space="preserve"> od betona C40/45 na temelju od betona C12/15. Rubnjaci se izvode u skladu s detaljima izvedbe uz slobodne rubove pješačkih pločnika i perona autobusnih ugibališta.
Obračun je po metru dužnom izvedenog rubnjaka, a u cijeni je uključena izvedba podloge, nabava i doprema predgotovljenih elemenata i betona, privremeno uskladištenje i razvoz, svi prijevozi i prijenosi, priprema podloge, rad na ugradnji s obradom sljubnica, njega betona, te sav potreban dodatni rad, oprema i materijal što je potreban za potpuno dovršenje stavke.  Izvedba, kontrola kakvoće i obračun prema OTU 3-04.7.1.
Obračun po metru dužnom izvedenog rubnjaka.
</t>
    </r>
  </si>
  <si>
    <t>OSTALI RADOVI UKUPNO</t>
  </si>
  <si>
    <t>5.</t>
  </si>
  <si>
    <t>PROMETNA SIGNALIZACIJA</t>
  </si>
  <si>
    <t>PROMETNI ZNAKOVI</t>
  </si>
  <si>
    <t xml:space="preserve">Stavka obuhvaća dobavu i ugradnju prometnih znakova u svemu prema projektu prometnog rješenja, opisu iz tehničkih uvjeta kao i Pravilniku o prometnim znakovima i signalizaciji na cestama (NN 33/05, 64/05, 155/05, 14/11) i OTU 2004.
U jediničnu cijenu su uključeni svi troškovi nabave prometnog znaka, montaža stupova i znakova, prijevoz i sve ostalo potrebno za potpuna dovršenje postave znaka.
Obračun radova po komadu postavljenog prometnog znaka. </t>
  </si>
  <si>
    <t>5.1.</t>
  </si>
  <si>
    <r>
      <rPr>
        <b/>
        <i/>
        <sz val="10"/>
        <rFont val="Arial"/>
        <family val="2"/>
        <charset val="238"/>
      </rPr>
      <t>Znakovi opasnosti</t>
    </r>
    <r>
      <rPr>
        <sz val="8"/>
        <rFont val="Arial"/>
        <family val="2"/>
        <charset val="238"/>
      </rPr>
      <t xml:space="preserve">
</t>
    </r>
    <r>
      <rPr>
        <i/>
        <sz val="10"/>
        <rFont val="Arial"/>
        <family val="2"/>
        <charset val="238"/>
      </rPr>
      <t>Znakovi opasnosti imaju oblik istostraničnog trokuta dimenzija 90×90×90 cm.
Obračun je po komadu pričvršćenih znakova.</t>
    </r>
  </si>
  <si>
    <t>znak A01</t>
  </si>
  <si>
    <t>znak A10</t>
  </si>
  <si>
    <t>znak A11</t>
  </si>
  <si>
    <t>znak A12</t>
  </si>
  <si>
    <t>znak A13</t>
  </si>
  <si>
    <t>znak A14</t>
  </si>
  <si>
    <t>znak A21</t>
  </si>
  <si>
    <t>5.2.</t>
  </si>
  <si>
    <r>
      <rPr>
        <b/>
        <i/>
        <sz val="10"/>
        <rFont val="Arial"/>
        <family val="2"/>
        <charset val="238"/>
      </rPr>
      <t>Znakovi izričitih naredbi</t>
    </r>
    <r>
      <rPr>
        <b/>
        <sz val="8"/>
        <rFont val="Arial"/>
        <family val="2"/>
        <charset val="238"/>
      </rPr>
      <t>.</t>
    </r>
    <r>
      <rPr>
        <sz val="8"/>
        <rFont val="Arial"/>
        <family val="2"/>
        <charset val="238"/>
      </rPr>
      <t xml:space="preserve">
</t>
    </r>
    <r>
      <rPr>
        <i/>
        <sz val="10"/>
        <rFont val="Arial"/>
        <family val="2"/>
        <charset val="238"/>
      </rPr>
      <t>Znakovi izričitih naredbi imaju oblik kruga promjera 60 cm, osim znaka B02 koji je pravilni osmerokut upisan u kružnicu promjera 60 cm..
Obračun je po komadu pričvršćenih znakova.</t>
    </r>
  </si>
  <si>
    <r>
      <t xml:space="preserve">znak B02  </t>
    </r>
    <r>
      <rPr>
        <sz val="8"/>
        <rFont val="Symbol"/>
        <family val="1"/>
        <charset val="2"/>
      </rPr>
      <t>Æ</t>
    </r>
    <r>
      <rPr>
        <sz val="8"/>
        <rFont val="Arial"/>
        <family val="2"/>
      </rPr>
      <t xml:space="preserve"> 60</t>
    </r>
  </si>
  <si>
    <r>
      <t xml:space="preserve">znak B31  </t>
    </r>
    <r>
      <rPr>
        <sz val="8"/>
        <rFont val="Symbol"/>
        <family val="1"/>
        <charset val="2"/>
      </rPr>
      <t>Æ</t>
    </r>
    <r>
      <rPr>
        <sz val="8"/>
        <rFont val="Arial"/>
        <family val="2"/>
      </rPr>
      <t xml:space="preserve"> 60 (2x20, 1x30, 2x50)</t>
    </r>
  </si>
  <si>
    <r>
      <t xml:space="preserve">znak B32  </t>
    </r>
    <r>
      <rPr>
        <sz val="8"/>
        <rFont val="Symbol"/>
        <family val="1"/>
        <charset val="2"/>
      </rPr>
      <t>Æ</t>
    </r>
    <r>
      <rPr>
        <sz val="8"/>
        <rFont val="Arial"/>
        <family val="2"/>
      </rPr>
      <t xml:space="preserve"> 60</t>
    </r>
  </si>
  <si>
    <t>5.3.</t>
  </si>
  <si>
    <r>
      <rPr>
        <b/>
        <i/>
        <sz val="10"/>
        <rFont val="Arial"/>
        <family val="2"/>
        <charset val="238"/>
      </rPr>
      <t>Znakovi obavijesti.</t>
    </r>
    <r>
      <rPr>
        <sz val="8"/>
        <rFont val="Arial"/>
        <family val="2"/>
        <charset val="238"/>
      </rPr>
      <t xml:space="preserve">
</t>
    </r>
    <r>
      <rPr>
        <i/>
        <sz val="10"/>
        <rFont val="Arial"/>
        <family val="2"/>
        <charset val="238"/>
      </rPr>
      <t>Znakovi obavijesti imaju oblik kruga, kvadrata ili pravokutnika. Promjer kruga je 60 cm, a veličina stranica kvadrata je 60 cm. Prometni znakovi oblika pravokutnika razlikuju se po veličini i zato je za svaki znak uz njegovu oznaku upisana i dimenzija.
Obračun je po komadu pričvršćenih znakova.</t>
    </r>
  </si>
  <si>
    <t>znak C82  dim. 130 × 24 cm</t>
  </si>
  <si>
    <t>5.4.</t>
  </si>
  <si>
    <t>Dopunske ploče</t>
  </si>
  <si>
    <t>znak E07 dim. 60 × 30 cm (natpis "SERPENTINA")</t>
  </si>
  <si>
    <t>znak E07 dim. 60 × 30 cm 
(natpis "PRESTANAK ASFALTA")</t>
  </si>
  <si>
    <t>5.5.</t>
  </si>
  <si>
    <t>Oprema ceste</t>
  </si>
  <si>
    <t>znak K14 dim. 50x50 cm</t>
  </si>
  <si>
    <t>5.6.</t>
  </si>
  <si>
    <r>
      <rPr>
        <b/>
        <i/>
        <sz val="10"/>
        <rFont val="Arial"/>
        <family val="2"/>
        <charset val="238"/>
      </rPr>
      <t>Ugradnja prometnih znakova i opreme.</t>
    </r>
    <r>
      <rPr>
        <i/>
        <sz val="10"/>
        <rFont val="Arial"/>
        <family val="2"/>
        <charset val="238"/>
      </rPr>
      <t xml:space="preserve">
Rad obuhvaća postavljajne nove prometne signalizacije, te premještanje postojećih znakova.
</t>
    </r>
  </si>
  <si>
    <t>Dobava i dovoz pocinčanih stupova promjera 2''</t>
  </si>
  <si>
    <t>Izrada bet. temelja C25/30 prema OTU 2004</t>
  </si>
  <si>
    <t>OZNAKE NA KOLNIKU</t>
  </si>
  <si>
    <t xml:space="preserve">
Oznake na kolniku su: uzdužne oznake, poprečne oznake i ostale oznake na kolniku.
Materijal koji se koristi za označavanje na kolniku treba biti trajan i ne smije mijenjati boju. Koeficijent trenja treba biti približno jednak kao kod kolnika, sa maksimalnim odstupanjem + 5% kod suhog i + 10% kod mokrog kolnika.</t>
  </si>
  <si>
    <r>
      <rPr>
        <b/>
        <i/>
        <sz val="10"/>
        <rFont val="Arial"/>
        <family val="2"/>
        <charset val="238"/>
      </rPr>
      <t>Uzdužne oznake na kolniku.</t>
    </r>
    <r>
      <rPr>
        <sz val="8"/>
        <rFont val="Arial"/>
        <family val="2"/>
      </rPr>
      <t xml:space="preserve">
</t>
    </r>
    <r>
      <rPr>
        <i/>
        <sz val="10"/>
        <rFont val="Arial"/>
        <family val="2"/>
        <charset val="238"/>
      </rPr>
      <t>Uzdužne oznake na kolniku su pune crte, isprekidane crte i dvostruke crte.
Izvedba uzdužnih crta na kolniku u svemu prema projektu prometnog rješenja, opisu iz tehničkih uvjeta kao i Pravilniku o prometnim znakovima i signalizaciji na cestama (NN 33/05, 64/05, 155/05, 14/11), uključivo sav potreban rad i materijal.</t>
    </r>
  </si>
  <si>
    <t xml:space="preserve"> </t>
  </si>
  <si>
    <t>5.7.</t>
  </si>
  <si>
    <r>
      <rPr>
        <b/>
        <i/>
        <sz val="10"/>
        <rFont val="Arial"/>
        <family val="2"/>
        <charset val="238"/>
      </rPr>
      <t>H01</t>
    </r>
    <r>
      <rPr>
        <i/>
        <sz val="10"/>
        <rFont val="Arial"/>
        <family val="2"/>
      </rPr>
      <t xml:space="preserve"> - puna jednostruka razdjelna linija, širine </t>
    </r>
    <r>
      <rPr>
        <i/>
        <sz val="10"/>
        <rFont val="Arial"/>
        <family val="2"/>
        <charset val="238"/>
      </rPr>
      <t>15 cm.</t>
    </r>
    <r>
      <rPr>
        <i/>
        <sz val="10"/>
        <rFont val="Arial"/>
        <family val="2"/>
      </rPr>
      <t xml:space="preserve">
Obračun radova po dužnom metru iscrtane linije.</t>
    </r>
  </si>
  <si>
    <t>5.8.</t>
  </si>
  <si>
    <r>
      <rPr>
        <b/>
        <i/>
        <sz val="10"/>
        <rFont val="Arial"/>
        <family val="2"/>
        <charset val="238"/>
      </rPr>
      <t>H04</t>
    </r>
    <r>
      <rPr>
        <i/>
        <sz val="10"/>
        <rFont val="Arial"/>
        <family val="2"/>
      </rPr>
      <t xml:space="preserve"> - kratka isprekidana razdjelna, širine</t>
    </r>
    <r>
      <rPr>
        <i/>
        <sz val="10"/>
        <rFont val="Arial"/>
        <family val="2"/>
        <charset val="238"/>
      </rPr>
      <t xml:space="preserve"> 15</t>
    </r>
    <r>
      <rPr>
        <i/>
        <sz val="10"/>
        <rFont val="Arial"/>
        <family val="2"/>
      </rPr>
      <t xml:space="preserve"> cm. 
Duljina punog dijela je 1,0 m, isprekidanog 1,0 m.
Obračun radova po dužnom metru linije uključujući međurazmake.</t>
    </r>
  </si>
  <si>
    <r>
      <rPr>
        <b/>
        <i/>
        <sz val="10"/>
        <rFont val="Arial"/>
        <family val="2"/>
        <charset val="238"/>
      </rPr>
      <t>Poprečne oznake na kolniku.</t>
    </r>
    <r>
      <rPr>
        <sz val="8"/>
        <rFont val="Arial"/>
        <family val="2"/>
        <charset val="238"/>
      </rPr>
      <t xml:space="preserve">
</t>
    </r>
    <r>
      <rPr>
        <i/>
        <sz val="10"/>
        <rFont val="Arial"/>
        <family val="2"/>
        <charset val="238"/>
      </rPr>
      <t>Poprečne oznake na kolniku su crte zaustavljanja, kose i granične crte i pješački prijelazi.
Izvedba poprečnih crta na kolniku u svemu prema projektu prometnog rješenja, opisu iz tehničkih uvjeta kao i Pravilniku o prometnim znakovima i signalizaciji na cestama (NN 33/2005), uključivo sav potreban rad i materijal.</t>
    </r>
  </si>
  <si>
    <t>5.9.</t>
  </si>
  <si>
    <r>
      <rPr>
        <b/>
        <i/>
        <sz val="10"/>
        <rFont val="Arial"/>
        <family val="2"/>
        <charset val="238"/>
      </rPr>
      <t>H11 -</t>
    </r>
    <r>
      <rPr>
        <i/>
        <sz val="10"/>
        <rFont val="Arial"/>
        <family val="2"/>
        <charset val="238"/>
      </rPr>
      <t xml:space="preserve"> crta zaustavljanja (puna STOP crta) širine 40 cm.
Obračun radova po kvadratnom metru iscrtane površine.</t>
    </r>
  </si>
  <si>
    <t>PROMETNA SIGNALIZACIJA UKUPNO</t>
  </si>
  <si>
    <t xml:space="preserve">RADOVI NA ZASTORIMA </t>
  </si>
  <si>
    <t>PDV</t>
  </si>
  <si>
    <t>TROŠKOVNIK</t>
  </si>
  <si>
    <t>A</t>
  </si>
  <si>
    <t>ELEKTROMONTAŽNI RADOVI ZA JAVNU RASVJETU</t>
  </si>
  <si>
    <t>RED.BR.</t>
  </si>
  <si>
    <t>OPIS</t>
  </si>
  <si>
    <t>JED.MJ.</t>
  </si>
  <si>
    <t>JEDINIČNA CIJENA (KN)</t>
  </si>
  <si>
    <t>IZNOS (KN)</t>
  </si>
  <si>
    <t>Pripremno završni radovi:</t>
  </si>
  <si>
    <t>-kolčenje kabelske trase</t>
  </si>
  <si>
    <t>-označavanje kabelske trase</t>
  </si>
  <si>
    <t xml:space="preserve">-priprema, doprema KB kanala i za polaganje kabela </t>
  </si>
  <si>
    <t>-priprema radne ekipe</t>
  </si>
  <si>
    <t>-detaljan pregled izvedenih građevinskih radova prije polaganja kabela</t>
  </si>
  <si>
    <t>-pregled izvedenih elektromontažnih radova</t>
  </si>
  <si>
    <t xml:space="preserve">-ispitivanje kabela </t>
  </si>
  <si>
    <t>-izrada obračunske dokumentacije</t>
  </si>
  <si>
    <t>-tehnički pregled izvedenih radova</t>
  </si>
  <si>
    <t>komplet trasa</t>
  </si>
  <si>
    <t>m</t>
  </si>
  <si>
    <t>Dobava postava i spajanje podzemnog kabela 1kV, tip XP00-A (NAXY-J) 4x25mm2.</t>
  </si>
  <si>
    <t>Dobava montaža i spajanje kabelske plastične spojnice za KB 1kV tip XP00-A (NAXY 4x25)mm2 sa pripadajućim priborom</t>
  </si>
  <si>
    <r>
      <t>Dobava postava i spajanje Cu užeta presjeka 50 mm</t>
    </r>
    <r>
      <rPr>
        <vertAlign val="superscript"/>
        <sz val="10"/>
        <rFont val="Times New Roman"/>
        <family val="1"/>
        <charset val="238"/>
      </rPr>
      <t>2</t>
    </r>
    <r>
      <rPr>
        <sz val="10"/>
        <rFont val="Times New Roman"/>
        <family val="1"/>
        <charset val="238"/>
      </rPr>
      <t xml:space="preserve"> uz kabel.</t>
    </r>
  </si>
  <si>
    <t>Dobava i postava mehaničko-upozoravajuće zaštite (sintetički štitnik, mreža ili opeka); preklop 10%.</t>
  </si>
  <si>
    <t>6.</t>
  </si>
  <si>
    <t xml:space="preserve">Dobava i postava plastične trake upozorenja sa tekstom “POZOR ENERGETSKI KABEL».                                                                                                                                     </t>
  </si>
  <si>
    <t>7.</t>
  </si>
  <si>
    <r>
      <t xml:space="preserve">Dobava, doprema na gradilište, montaža i spajanje pocinčanog rasvjetnog stupa sl. kao tip KORS 1B-600, </t>
    </r>
    <r>
      <rPr>
        <sz val="10"/>
        <rFont val="Times New Roman"/>
        <family val="1"/>
        <charset val="1"/>
      </rPr>
      <t>komplet isporuka i pocinčanih sidrenih vijaka s maticama Φ20x600mm ( 3 kom) s izradom čvrsto varenog koša. Proizvod kao  ”DALEKOVOD” ili jednako vrijedan proizvod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t>
    </r>
  </si>
  <si>
    <t>8.</t>
  </si>
  <si>
    <t>Dobava, doprema na gradilište, montaža i spajanje pocinčane konzole rasvjetnog stupa L700/250 (dužina luka 700 mm, visina  nasadnika 250 mm, sl. kao tip SGP-K 1/1, proizvod kao  ”OMEGA” ili jednako vrijedan proizvod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t>
  </si>
  <si>
    <t>9.</t>
  </si>
  <si>
    <t>Dobava montaža i spajanje LED cestovne svjetiljke sl. kao tip BGP381 1xGRN30/830 DM, Philips"  kojoj je svaki dio svjetiljke pojedinačno zamjenljiv. Karakteristike svjetiljke trebaju zadovoljiti slijedeće navode, vrijednosti i parametre:</t>
  </si>
  <si>
    <r>
      <t xml:space="preserve">svjetiljka treba biti </t>
    </r>
    <r>
      <rPr>
        <u/>
        <sz val="10"/>
        <rFont val="Times New Roman"/>
        <family val="1"/>
        <charset val="238"/>
      </rPr>
      <t xml:space="preserve">modularna </t>
    </r>
    <r>
      <rPr>
        <sz val="10"/>
        <rFont val="Times New Roman"/>
        <family val="1"/>
        <charset val="238"/>
      </rPr>
      <t>tj: izvor rasvjete LED ("modul") i predspojna naprava ("driver") se moraju pojedinačno mijenjati u slučaju kvara bilo kojeg sastavnog dijela svjetiljke</t>
    </r>
  </si>
  <si>
    <t>maksimalna snaga sistema 25,2 W</t>
  </si>
  <si>
    <t>ukupni svjetlosni tok LED modula minimalno 2997 lm</t>
  </si>
  <si>
    <t>ukupna svjetlosna efikasnost svjetiljke minimalno 118,58 lm/W</t>
  </si>
  <si>
    <t>Svjetl. iskoristivost svjetiljke: 91%</t>
  </si>
  <si>
    <r>
      <t>temperatura boje svjetla 3000 (</t>
    </r>
    <r>
      <rPr>
        <vertAlign val="superscript"/>
        <sz val="10"/>
        <rFont val="Times New Roman"/>
        <family val="1"/>
        <charset val="238"/>
      </rPr>
      <t>o</t>
    </r>
    <r>
      <rPr>
        <sz val="10"/>
        <rFont val="Times New Roman"/>
        <family val="1"/>
        <charset val="238"/>
      </rPr>
      <t xml:space="preserve"> K)  - topla boja</t>
    </r>
  </si>
  <si>
    <t xml:space="preserve">životni vijek svjetiljke minimalno 100.000 sati uz održavanje 80% inicijalnog svjetlosnog toka </t>
  </si>
  <si>
    <t>mogućnost montaže na stup ili krak promjera Ø (48 – 76)mm</t>
  </si>
  <si>
    <t>indeks uzvrata boje minimalno 80</t>
  </si>
  <si>
    <t>električna klasa II</t>
  </si>
  <si>
    <t>stupanj mehaničke zaštite minimalno IP 66  (optičkog dijela i predspoja)</t>
  </si>
  <si>
    <t>zaštita od udara minimalno IK08</t>
  </si>
  <si>
    <t xml:space="preserve">ravno zaštitno staklo </t>
  </si>
  <si>
    <t>rad u temperaturnom opsegu od -20 do +35°C (vanjska temperatura)</t>
  </si>
  <si>
    <t>kućište i hladilo svjetiljke izrađeno od tlačnog lijevanog aluminija</t>
  </si>
  <si>
    <t>prenaponska zaštita minimalno 10kV</t>
  </si>
  <si>
    <t xml:space="preserve">svjetiljka mora imati ENEC i CE certifikate </t>
  </si>
  <si>
    <t>Ponuditelj je dužan dostaviti tehničke karakteristike ponuđene svjetiljke (brošura proizvođača) na kojima će se vidjeti svi parametri zadani troškovnikom</t>
  </si>
  <si>
    <t>ili jednakovrijedan proizvod: ____________________________________________________________________________________________________________________________________________________________________________________________________________________________________________________________</t>
  </si>
  <si>
    <t>10.</t>
  </si>
  <si>
    <t>Dobava, doprema na gradilište, postava i spajanje kabela za ožičenje rasvjetnog stupa FG70Ry3x2,5 mm2 sa Cu kompresivnim završecima.</t>
  </si>
  <si>
    <t>11.</t>
  </si>
  <si>
    <t>Dobava postava i spajanje Cu užeta za uzemljenje stupa, dužine 300 cm, presjeka 50 mm2, sa stezaljkom i spojnicom na oba kraja</t>
  </si>
  <si>
    <t>12.</t>
  </si>
  <si>
    <t>Dobava, doprema na gradilište, montaža i spajanje stupnog razdjelnika za ulaz-izlaz kabela 4x25mm2 Al, sa 2 x osigurači D01, uložak 10A, zaštitno izoliran klasa II, mehanička zaštita IP 54, sl. kao tip RRS 08 EXTEH ili jednakovrijedni proizvod;_________________________________________________________________________________________________________________</t>
  </si>
  <si>
    <t>13.</t>
  </si>
  <si>
    <t>Izrada tehničke dokumentacije izvedenog stanja.Elaborat se izrađuje i predaje u tri primjerka.Obračun i plaćanje po kompletu izrađenom i zaprimljenom elaboratu od strane vlasnika instalacije</t>
  </si>
  <si>
    <t>14.</t>
  </si>
  <si>
    <t>Geodetsko snimanje kanala, kartiranje snimljenih podataka prema pravilima katastra vodova i upis u katastar vodova.Elaborat se izrađuje i predaje u tri primjerka.Ove poslove obavlja tvrtka registrirana za geodetske poslove.Obračun i plaćanje po kompletu izrađenom i zaprimljenom elaboratu.</t>
  </si>
  <si>
    <t xml:space="preserve">UKUPNO ELEKTROMONTAŽNI RADOVI ZA JAVNU RASVJETU </t>
  </si>
  <si>
    <t>B</t>
  </si>
  <si>
    <t>GRAĐEVINSKI RADOVI JAVNA RASVJETA</t>
  </si>
  <si>
    <t>Kolčenje KB trase</t>
  </si>
  <si>
    <t>Ovom stavkom obuhvaćeni su radovi koji prethode iskopu kabelskog kanala, a značajni su za kvalitetno obavljanje cijelog posla. Ova faza obično se zove kolčenje kabelske trase ili kolčenje osi kabelskog kanala.</t>
  </si>
  <si>
    <t>Kolčenju moraju biti nazočni:</t>
  </si>
  <si>
    <t>·       predstavnici investitora</t>
  </si>
  <si>
    <t>·       nadzorni inženjer</t>
  </si>
  <si>
    <t>·       izvoditelj radova</t>
  </si>
  <si>
    <t>·       predstavnici “Hrvatskih cesta”</t>
  </si>
  <si>
    <t>·       predstavnici nadležnog “vodovoda”</t>
  </si>
  <si>
    <t>·       predstavnici-vlasnici telekomunikacijske kanalizacije</t>
  </si>
  <si>
    <t>·       predstavnici HEP-a</t>
  </si>
  <si>
    <t>·       projektant</t>
  </si>
  <si>
    <t>Geodetski snimak izvedenog stanja</t>
  </si>
  <si>
    <t>Nakon polaganja kabela a prije zatrpavanja kabelskog kanala potrebno je izvršiti geodetski snimak položenih kabela.</t>
  </si>
  <si>
    <t xml:space="preserve">Iskop i zatrpavanje KB kanala, u terenu prosječno A i B kategorije. </t>
  </si>
  <si>
    <r>
      <t xml:space="preserve">Iskop KB kanala, gornji sloj zemljana površina, ispod koje je teren prosječno </t>
    </r>
    <r>
      <rPr>
        <b/>
        <sz val="10"/>
        <rFont val="Times New Roman"/>
        <family val="1"/>
        <charset val="238"/>
      </rPr>
      <t>A i</t>
    </r>
    <r>
      <rPr>
        <sz val="10"/>
        <rFont val="Times New Roman"/>
        <family val="1"/>
        <charset val="238"/>
      </rPr>
      <t xml:space="preserve"> </t>
    </r>
    <r>
      <rPr>
        <b/>
        <sz val="10"/>
        <rFont val="Times New Roman"/>
        <family val="1"/>
        <charset val="238"/>
      </rPr>
      <t>B</t>
    </r>
    <r>
      <rPr>
        <sz val="10"/>
        <rFont val="Times New Roman"/>
        <family val="1"/>
        <charset val="238"/>
      </rPr>
      <t xml:space="preserve"> kategorije. Izvoditi strojni i ručni iskop</t>
    </r>
  </si>
  <si>
    <t>Uključiti sam potrebni materijal i rad za kompletno dovršenje stavke.</t>
  </si>
  <si>
    <t>Zatrpavanje se vrši na slijedeći način:</t>
  </si>
  <si>
    <t>Na dno kanala postavlja se 10cm  pijeska (“nule”) na što se polažu kabeli 10kV, JR. Kabeli se zasipaju istim materijalom (pijeskom) u sloju od 20cm kojeg treba poravnati i nabiti, tako da ukupna visina posteljice iznosi 30cm. Iznad ovog sloja postavlja se uzemljivačko Cu-uže i PVC štitnici kao mehanička zaštita KB. Na taj sloj se postavlja upozoravajuća plastična traka s natpisom “POZOR ENERGETSKI KABEL” te se nanosi posteljica od miješanih materijala d=15 cm, iznad nosivi sloj-MSNS, d=15cm  strojno stabilizirani drobljeni kameni materijal veličine zrna 0-31(63)mm. kojeg se sabija do potpune zbijenosti od min Ms= 80Mpa. Iznad (cca 20cm) se ugrađuju slojevi prema građevinskom projektu, strojno stab drobljewni kamen 0-31, i završni sloj asfaltbeton d=3 cm u uvaljanom stanju. Završni slojevi su predmet građevinskog projekta. Višak materijala odvesti na deponij sa ukrcajem, odvozom i taksama za deponiranje.</t>
  </si>
  <si>
    <t>-Dimenzije kabelskog kanala su:</t>
  </si>
  <si>
    <t>(širina x dubina): 0,40 x 0,80 m</t>
  </si>
  <si>
    <t xml:space="preserve">Križanje KB kanala sa cestom izvesti na slijedeći način: </t>
  </si>
  <si>
    <r>
      <t xml:space="preserve">Iskop i zatrpavanje KB kanala za prijelaz ispod prometnice; gornji sloj zemljana površina, ispod koje je teren prosječno </t>
    </r>
    <r>
      <rPr>
        <b/>
        <sz val="10"/>
        <rFont val="Times New Roman"/>
        <family val="1"/>
        <charset val="238"/>
      </rPr>
      <t>A i B</t>
    </r>
    <r>
      <rPr>
        <sz val="10"/>
        <rFont val="Times New Roman"/>
        <family val="1"/>
        <charset val="238"/>
      </rPr>
      <t xml:space="preserve"> kategorije. Izvoditi strojni i ručni iskop</t>
    </r>
  </si>
  <si>
    <t>Uključiti sam potrebni materijal i rad za kompletno dovršenje stavke, komplet s cijevima.</t>
  </si>
  <si>
    <t>Gornji slojevi su habajući sloj asfalta d=cm, ispod  bitumenizirani nosivi sloj d=cm koji se postavlja na strojno stabilizirani drobljeni kamen 0/63, d=30cm. Ispod ovih slojeva se postavlja posteljica od miješanih materijala debljine sloja 40 cm u uvaljanom stanju Ms&gt;80MPa. Po sredini sloja se postavlja plastična traka upozorenja s natpisom “POZOR ENERGETSKI KABEL”. Nakon iskopa potrebno je izraditi betonski blok sa PVC cijevima, sa provučenom žicom za provlačenje kabela, na način da se na dno kanala postavi 10cm betona MB C15/20 i na njega polože 2 (dvije) cijevi promjera 200mm. Iznad se izlije sloj od 15cm betona,  tako da ukupna visina betonskog bloka iznosi 45cm. Cijevi spajati odgovarajućim spojnicama. Glave cijevi s obje strane zatvoriti originalnim PVC zatvaračem ili punom opekom. Višak materijala odvesti na deponij sa ukrcajem, odvozom i taksama za deponiranje. Dimenzije prijelaza/bet bloka su:</t>
  </si>
  <si>
    <t>(dužina x širina x dubina)</t>
  </si>
  <si>
    <t>8 x 0,60 x 1,25m</t>
  </si>
  <si>
    <t>10 x 0,60 x 1,25m</t>
  </si>
  <si>
    <t>Iskop rupe za betonski temelj stupa sa pravilnim odsijecanjima strana. Iskop se vrši u zemlji kategorije prosječno B. Rupu izvesti asimetrično/simetrično po potrebi, potrebnog volumena zbog statike stupa. Materijal ukrcati na kamion, odvesti na legalni deponij i iskrcati, sa svim potrebnim taksama deponiranja.</t>
  </si>
  <si>
    <t>Iskop je veličine 0,85x0,85x0,95 m</t>
  </si>
  <si>
    <t>Dobava i doprema na gradilište betona MB C25/30, te izrada betonskog temelja za rasvjetne stupove. Prilikom izrade temelja ubetonirati dvije JC promjera 50 mm za uvlačenje kabela. Ubetonirati vijke pomoću šablone. Temelj pri vrhu izravnati i idealno vodoravno zagladiti 3 cm šire od temeljne ploče zbog dosjeda temeljne ploče stupa. Ugraditi 3 kom sidrena vijka M20/600, sa šablonom. Dimenzije temelja su: 0,85x0,85x0,95cm</t>
  </si>
  <si>
    <t>UKUPNO GRAĐEVINSKI RADOVI JAVNA RASVJETA</t>
  </si>
  <si>
    <t>kn</t>
  </si>
  <si>
    <t>C</t>
  </si>
  <si>
    <t>ELEKTRONIČKA KOMUNIKACIJSKA INFRASTRUKTURA</t>
  </si>
  <si>
    <t>Kolčenje trase EKI</t>
  </si>
  <si>
    <t>Ovom stavkom obuhvačeni su radovi koji prethode iskopu kabelskog kanala, a značajni su za kvalitetno obavljanje cijelog posla. Ova faza obično se zove kolčenje kabelske trase ili kolčenje osi kabelskog kanala.</t>
  </si>
  <si>
    <r>
      <t>·</t>
    </r>
    <r>
      <rPr>
        <sz val="10"/>
        <rFont val="Times New Roman"/>
        <family val="1"/>
        <charset val="238"/>
      </rPr>
      <t>       predstavnici investitora</t>
    </r>
  </si>
  <si>
    <r>
      <t>·</t>
    </r>
    <r>
      <rPr>
        <sz val="10"/>
        <rFont val="Times New Roman"/>
        <family val="1"/>
        <charset val="238"/>
      </rPr>
      <t>       nadzorni inženjer</t>
    </r>
  </si>
  <si>
    <r>
      <t>·</t>
    </r>
    <r>
      <rPr>
        <sz val="10"/>
        <rFont val="Times New Roman"/>
        <family val="1"/>
        <charset val="238"/>
      </rPr>
      <t>       izvoditelj radova</t>
    </r>
  </si>
  <si>
    <r>
      <t>·</t>
    </r>
    <r>
      <rPr>
        <sz val="10"/>
        <rFont val="Times New Roman"/>
        <family val="1"/>
        <charset val="238"/>
      </rPr>
      <t>       projektant</t>
    </r>
  </si>
  <si>
    <r>
      <t>·</t>
    </r>
    <r>
      <rPr>
        <sz val="10"/>
        <rFont val="Times New Roman"/>
        <family val="1"/>
        <charset val="238"/>
      </rPr>
      <t>       predstavnici svih poduzeća komunalne infrastrukture</t>
    </r>
  </si>
  <si>
    <t>Geodetsko snimanje kanala, kartiranje snimljenih podataka prema pravilima katastra vodova i upis u katastar vodova. Elaborat se izrađuje i predaje u tri primjerka. Ove poslove obavlja tvrtka registrirana za geodetske poslove. Obračun i plaćanje po kompletu izrađenom i zaprimljenom elaboratu.</t>
  </si>
  <si>
    <t>U cijenu uključiti sav materijal iz opisa (cijevi su posebno specificirane). Nabava cijevi je posebno specificirana.</t>
  </si>
  <si>
    <t>Na dno kanala postavlja se 10cm  “nule” na što se polažu cijevi 2xPEHD 75mm. Cijevi se zasipaju "nulom" u sloju od 15 cm kojeg treba poravnati i nabiti, tako da ukupna visina posteljice iznosi 40cm. Iznad ovog sloja se postavlja sloj od probranog materijala iz iskopa i nabije. Iznad je sloj sloj cca 20 cm probranog materijala iz iskopa. Na njega se polažu  završni slojevi, strojno stabilizirani drobljeni kamen i  završni habajući AB sloj u uvaljanom stanju. Završni slojevi su predmet građevinskog projekta. U nasipu od miješanih materijala se postavlja upozoravajuća plastična traka s natpisom “POZOR TELEKOMUNIKACIJSKI KABEL”. Sve slojeve nabiti motornim nabijačem do 80Mpa. Višak materijala odvesti na deponij sa ukrcajem, odvozom i taksama za deponiranje.</t>
  </si>
  <si>
    <t>Dimenzije kabelskog kanala su (širina x dubina): 0,40 x 0,80 m</t>
  </si>
  <si>
    <r>
      <t xml:space="preserve">Iskop i zatrpavanje KB kanala za prijelaz ispod prometnice; gornji sloj zemljana površina, ispod koje je teren prosječno </t>
    </r>
    <r>
      <rPr>
        <b/>
        <sz val="10"/>
        <rFont val="Times New Roman"/>
        <family val="1"/>
        <charset val="238"/>
      </rPr>
      <t>A i B</t>
    </r>
    <r>
      <rPr>
        <sz val="10"/>
        <rFont val="Times New Roman"/>
        <family val="1"/>
      </rPr>
      <t xml:space="preserve"> kategorije. Izvoditi strojni i ručni iskop. Uključiti sam potrebni materijal i radove.</t>
    </r>
  </si>
  <si>
    <t xml:space="preserve">Gornji slojevi su habajući sloj asfalta d=cm, ispod  bitumenizirani nosivi sloj d=cm koji se postavlja na strojno stabilizirani drobljeni kamen 0/31(63) d=30cm. Ispod ovih slojeva se postavlja posteljica od miješanih materijala Ms&gt;80MPa debljine 40cm. U taj sloj se postavlja plastična traka upozorenja s natpisom “POZOR TELEKOMUNIKACIJSKI KABEL”. </t>
  </si>
  <si>
    <t>Nakon iskopa potrebno je izraditi betonski blok sa PVC cijevima, sa provučenom žicom za provlačenje kabela, na način da se na dno kanala postavi 10 cm betona C15/20 i na njega polože dvije cijevi PEHD promjera 75 mm. Iznad cijevi se izlije sloj betona debljine 15 cm tako da ukupna visina betonskog bloka iznosi 40 cm. Cijevi spajati odgovarajućim spojnicama. Glave cijevi s obje strane zatvoriti originalnim PVC zatvaračem ili punom opekom. Višak materijala odvesti na deponij sa ukrcajem, odvozom i taksama za deponiranje. Dimenzije prijelaza/bet bloka su:</t>
  </si>
  <si>
    <t>7 x 0,4 x 1,15 m</t>
  </si>
  <si>
    <r>
      <t xml:space="preserve">Iskop rupe za kabelske zdence sa pravilnim odsijecanjima strana. Iskop se vrši u zemlji prosječno </t>
    </r>
    <r>
      <rPr>
        <b/>
        <sz val="10"/>
        <rFont val="Times New Roman"/>
        <family val="1"/>
        <charset val="238"/>
      </rPr>
      <t>A i B</t>
    </r>
    <r>
      <rPr>
        <sz val="10"/>
        <rFont val="Times New Roman"/>
        <family val="1"/>
      </rPr>
      <t xml:space="preserve"> kategorije.Višak materijala odvesti na deponij sa ukrcajem, odvozom i taksama za deponiranje.</t>
    </r>
  </si>
  <si>
    <t>Iskop je veličine 0,63x0,63x0,91 m</t>
  </si>
  <si>
    <t>Iskop je veličine 0,78x1,08x1,01 m</t>
  </si>
  <si>
    <t>Dobava i montaža tipskog kabelskog zdenca MZ D0, dim 0,63x0,63x0,91 m, sa lijevano željeznim poklopcem 400 kN.</t>
  </si>
  <si>
    <t>Dobava i montaža tipskog kabelskog zdenca MZ D1, dim 0,78x1,08x1,01 m, sa lijevano željeznim poklopcem 400 kN.</t>
  </si>
  <si>
    <t xml:space="preserve">Dobava i polaganje PEHD i PVC cijevi </t>
  </si>
  <si>
    <t>PEHD promjera 75 mm</t>
  </si>
  <si>
    <t xml:space="preserve">Dobava i postava češljeva za 2xPEHD75mm </t>
  </si>
  <si>
    <t>Ostali sitni spojni i montažni materijal, čepovi i sav ostali materijal.</t>
  </si>
  <si>
    <t>Kalibracija svih cijevi:ukupna dužina:</t>
  </si>
  <si>
    <t>UKUPNO EKI</t>
  </si>
  <si>
    <t>D</t>
  </si>
  <si>
    <t xml:space="preserve">REKAPITULACIJA                    </t>
  </si>
  <si>
    <t>SVEUKUPNO (A+B+C)</t>
  </si>
  <si>
    <t>Red.br.</t>
  </si>
  <si>
    <t>O.T.U.</t>
  </si>
  <si>
    <t>OPIS RADA</t>
  </si>
  <si>
    <t>Jed.mj.</t>
  </si>
  <si>
    <t>Količina</t>
  </si>
  <si>
    <t>Jed.cij.</t>
  </si>
  <si>
    <t>Cijena</t>
  </si>
  <si>
    <t xml:space="preserve"> NAPOMENA :</t>
  </si>
  <si>
    <t xml:space="preserve">A.  U svim stavkama troškovnika koje zahtijevaju odvoz viška materijala na deponiju u jediničnu cijenu uključeno je uređenje deponije, plaćanje taksi i ostalih davanja za korištenje deponije, uključujući obvezu izvođača da pronađe deponiju. 
</t>
  </si>
  <si>
    <t>B.  Obračun se obavlja prema dimenzijama iz projekta.</t>
  </si>
  <si>
    <t xml:space="preserve">C.  Iskop materijala na trasi  obračunava se s podjelom na 3 kategorije. Stavka obuhvaća široke i ostale iskope predviđene projektom s utovarom u prijevozno sredstvo, te planiranje iskopanih površina prema zahtjevima iz projekta.
Pri iskopu treba voditi računa o postojećoj infrastrukturi tako da ne dođe do njenog oštećenja ili uništenja. 
Po potrebi neke iskope obavljati ručno pri čemu izvođač nema pravo na razliku u cijeni iskopa nastalu uslijed ovakvih izmjena. </t>
  </si>
  <si>
    <t xml:space="preserve">D. Nasip se izrađuje od materijala iz iskopa na trasi i od materijala iz pozajmišta. 
Za nasip od materijala iz iskopa cijena prijevoza do mjesta ugradnje nije uključena u ovu stavku nego u stavku "prijevoz". 
Za materijal iz pozajmišta vrijedi da je u stavku troškovnika za izradu nasipa uključena cijena nabave i transporta odgovarajućeg materijala uključujući obvezu izvođača da pronađe pozajmište. 
Odvoz neupotrebljivog materijala iz iskopa na odgovarajuću deponiju definiran je napomenom u točci A. 
</t>
  </si>
  <si>
    <t>E. U cijenu radova uključeni su svi nenavedeni pripremno-završni radovi, organizacija gradilišta mobilizacija i demobilizacija strojeva, opreme, izrada oznake - ploče gradilišta prema Zakonu o prostornom uređenju i gradnji i slično.</t>
  </si>
  <si>
    <t>***</t>
  </si>
  <si>
    <t xml:space="preserve">Izrada elaborata privremene regulacije prometa sa postavljanjem znakova privremene vertikalne i horizontalne signalizacije.
Elaborat sadrži situacione nacrte privremene regulacije prometa, predmjer znakova, način postavljanja znakova, koji moraju biti izrađeni u skladu s "Zakonom o sigurmosti prometa na cestama" NN 105/04 i "Pravilnikom o prometnim znakovima, opremi i signalizaciji na cestama" (NN 33/2005 i 155/2005).
Obračun radova:
Po komadu izrađenog elaborata privremene regulacije prometa sa postavljenim znakovima. </t>
  </si>
  <si>
    <t>kom.</t>
  </si>
  <si>
    <t>1-02.1.</t>
  </si>
  <si>
    <t>Iskolčenje trase i objekata. Iskolčenje trase i objekata obuhvaća sva geodetska mjerenja, kojima se podaci iz projekta prenose na teren, osiguranje osi iskolčene trase, snimanje i osiguranje profila ceste što uključuje profiliranje, obnavljanje i održavanje iskolčenih oznaka na terenu za sve vrijeme građenja, odnosno do predaje radova investitoru. U cijenu održavanja osi trase i iskolčenja objekata uključena su sva mjerenja i iskolčenja za sve devijacije, regulacije, pristupne ceste, paralelne putove, ogradu, pozajmišta materijala, deponije i drugo, u tijeku rada i pri tehničkom prijamu, te izvođač nema pravo na posebnu naknadu za ove radove.
Obračun po km trase i priključaka u skladu s projektom.</t>
  </si>
  <si>
    <r>
      <t>km</t>
    </r>
    <r>
      <rPr>
        <vertAlign val="superscript"/>
        <sz val="10"/>
        <rFont val="Arial"/>
        <family val="2"/>
      </rPr>
      <t>'</t>
    </r>
  </si>
  <si>
    <t>1-03.1.</t>
  </si>
  <si>
    <t xml:space="preserve">Čišćenje i priprema terena.
Stavka obuhvaća strojno i ručno uklanjanje šiblja, grmlja, drveća svih debljina, uklanjanje umjetnih objekata i slično. Ovi radovi izvode se na svim površinama trupa ceste koje su obuhvaćene projektom.
U jediničnoj cijeni uključen  je utovar u vozilo, prijevoz na deponiju, deponiranje, plaćanje taksi i ostalih davanja za korištenje deponije, uključujući obvezu izvođača da pronađe deponiju. 
  Obračun radova:
Po kilometru očišćenog i pripremljenog terena. </t>
  </si>
  <si>
    <t>1-03.2.</t>
  </si>
  <si>
    <t xml:space="preserve">Rušenje umjetnih objekata, zidova, suhozida i drugih elemenata koji zadiru u profil prometnice. 
U jediničnoj cijeni uključen  je utovar neupotrebljivog materijala u vozilo, prijevoz na deponiju, deponiranje, plaćanje taksi i ostalih davanja za korištenje deponije, uključujući obvezu izvođača da pronađe deponiju. 
  Obračun radova:
Po kubičnom metru porušenih objekata.
</t>
  </si>
  <si>
    <r>
      <t>m</t>
    </r>
    <r>
      <rPr>
        <vertAlign val="superscript"/>
        <sz val="10"/>
        <rFont val="Arial"/>
        <family val="2"/>
      </rPr>
      <t>3</t>
    </r>
  </si>
  <si>
    <t>PRIPREMNI RADOVI - UKUPNO:</t>
  </si>
  <si>
    <t>2-01</t>
  </si>
  <si>
    <t>Iskop površinskog sloja
Rad obuhvaća površinski iskop površinskog sloja debljine 30 cm, a po potrebi i više.
U jediničnoj cijeni uključen je utovar materijala u vozilo, prijevoz na deponiju i deponiranje, plaćanje taksi i ostalih davanja za korištenje deponije, uključujući obvezu izvođača da pronađe deponiju..
 Obračun po metru kubnom stvarno iskopanog površinskog sloja.</t>
  </si>
  <si>
    <r>
      <t>m</t>
    </r>
    <r>
      <rPr>
        <vertAlign val="superscript"/>
        <sz val="8"/>
        <rFont val="Arial"/>
        <family val="2"/>
      </rPr>
      <t>3</t>
    </r>
  </si>
  <si>
    <t>2-02.</t>
  </si>
  <si>
    <t xml:space="preserve">Široki iskop u materijalu “A”, “B”, ili “C” kategorije s utovarom u prijevozno sredstvo. U cijenu su uključeni svi radovi na iskopu materijala s utovarom u prijevozno sredstvo, radovi na uređenju i čišćenju pokosa od labilnih blokova i rastresitog materijala i planiranje iskopanih i susjednih površina kao i odlaganje viška materijala s oblikovanjem i uređenjem odlagališta sa svim poslovima potrebnim za njegovu stabilnost i uklapanje u okolinu.
U ovu stavku spada i uklanjanje postojećg makadamskog puta i iskop do kote posteljice novog kolnika.
Kad se radi o višku materijala koji je neupotrebljiv za izradu nasipa, u jediničnoj cijeni uključeno je uređenje deponije, plaćanje taksi i ostalih davanja za korištenje deponije, uključujući obvezu izvođača da pronađe deponiju. </t>
  </si>
  <si>
    <t>Obračun radova po kubičnom metru stvarno izvršenog iskopa tla u sraslom stanju.</t>
  </si>
  <si>
    <t>2.02.1</t>
  </si>
  <si>
    <t>Široki iskop u materijalu "A" kateg. (OTU II. 2-02.1).</t>
  </si>
  <si>
    <t>2.02.2</t>
  </si>
  <si>
    <t>Široki iskop u materijalu "B" kateg. (OTU II. 2-02.2).</t>
  </si>
  <si>
    <t>2.02.3</t>
  </si>
  <si>
    <t>Široki iskop u materijalu "C" kateg. (OTU II. 2-02.3).</t>
  </si>
  <si>
    <t>2-03</t>
  </si>
  <si>
    <t>Iskop stepenica. 
Rad obuhvaća iskop stepenica na mjestima proširenja trupa prometnice za izradu novih elemenata prometnice. Iskop se vrši  u svim kategorijama materijala prema profilima i mjerama datim u projektu ili po odredbi nadzornog inženjera. Iskopan i materijal moguće je ugraditi u slojeve nasipa. Cijena radova ne ovisi o kategoriji materijala.  
U jediničnu cijenu uključen je iskop, utovar iskopanog materijala u prijevozna sredstva i prijevoz do mjesta ugradnje a kad se radi o višku materijalu koji je neupotrebljiv za izradu nasipa, u jediničnoj cijeni uključen je utovar materijala u vozilo, prijevoz na deponiju i deponiranje, plaćanje taksi i ostalih davanja za korištenje deponije, uključujući obvezu izvođača da pronađe deponiju.
  Obračun radova:
Po kubičnom metru stvarno izvršenog iskopa tla u sraslom stanju.</t>
  </si>
  <si>
    <t>2-07.</t>
  </si>
  <si>
    <t>Prijevoz materijala. Rad obuhvaća prijevoz iskopanog materijala kategorije “A”, “B” ili “C” od mjesta iskopa, koje može biti u usjeku, rovu ili pozajmištu, do mjesta istovara, obično u nasip ili na deponiju (OTU II. 2.-07).
 Obračun po m3 prevezenog materijala iz usjeka mjereno u sraslom stanju.</t>
  </si>
  <si>
    <t>Prijevoz na udaljenost 10 do 60 m</t>
  </si>
  <si>
    <t>Prijevoz na udaljenost od 60 do 100 m</t>
  </si>
  <si>
    <t>Prijevoz na udaljenost od 100 do 300 m</t>
  </si>
  <si>
    <t>Prijevoz na udaljenost od 300-600 m</t>
  </si>
  <si>
    <t>Prijevoz na udaljenost veću od 5000 m</t>
  </si>
  <si>
    <t>2-08.1.</t>
  </si>
  <si>
    <t>Uređenje temeljnog tla mehaničkim zbijanjem.
Ovim su obuhvaćeni svi radovi koji se moraju obaviti kako bi se sraslo tlo osposobilo da bez štetnih posljedica preuzme sva projektirana opterećenja. Dubina do koje s uređuje temeljno tlo iznosi do 30 cm.
Kriteriji za ocjenu kakvoće temeljnog tla od miješanih materijala: stupanj zbijenosti u odnosu na standardni Proktorov postupak Sz ≥ 100% , a modul stišljivosti mjeren kružnom pločom Ø 30cm Ms ≥ 25 MN/m2.
Obračun se vrši po četvornom metru stvarno uređenog temeljnog tla.</t>
  </si>
  <si>
    <t>2-09.2.</t>
  </si>
  <si>
    <t>Izrada nasipa od miješanih materijala iz iskopa.
Stavka obuhvaća nasipanje, razastiranje,  grubo planiranje i sabijanje odgovarajućeg materijala u nasipu prema dimenzijama i nagibima iz projekta. Debljina pojedinog nasipnog sloja mora biti u skladu s vrstom nasipnog materijala te uporabljenim građevinskim strojevima.  Modul stišljivosti mjeren kružnom pločom Ø30cm  Ms&gt;40 MN/m2.
  Obračun radova:
Po kubičnom metru ugrađenog i zbijenog nasipa.</t>
  </si>
  <si>
    <t>Izrada nasipa od miješanih materijala.
Stavka obuhvaća nabavu i transport odgovarajućeg materijala, nasipanje, razastiranje,  grubo planiranje i sabijanje materijala u nasipu prema dimenzijama i nagibima iz projekta. Debljina pojedinog nasipnog sloja mora biti u skladu s vrstom nasipnog materijala te uporabljenim građevinskim strojevima.  Modul stišljivosti mjeren kružnom pločom Ø30cm  Ms&gt;40 MN/m2.
  Obračun radova:
Po kubičnom metru ugrađenog i zbijenog nasipa.</t>
  </si>
  <si>
    <t>2-10.2.</t>
  </si>
  <si>
    <t>Izrada posteljice od miješanih materijala.
Rad obuhvaća uređenje posteljice u usjecima, nasipima i zasjecima, grubo i fino planiranje materijala i nabijanje do potrebne zbijenosti. 
Kriteriji za ocjenu kakvoće posteljice od miješanih materijala: stupanj zbijenosti u odnosu na standardni Proktorov postupak Sz ≥ 100% , a modul stišljivosti mjeren kružnom pločom Ø 30cm Ms ≥ 40 MN/m2.
Obračun se vrši po četvornom metru uređene i zbijene posteljice.</t>
  </si>
  <si>
    <t>2-15.1.
00510</t>
  </si>
  <si>
    <t>Izrada bankine i berme. 
Bankine i berme izvode se od mehanički stabiliziranog zrnatog kamenog materijala prema kotama i detaljima iz projekta. 
Stavka obuhvaća dobavu materijala, transporte, razastiranje i sav rad  potreban za dovršenje rada. 
  Obračun radova:
Po  metru dužnom potpuno završene bankine ili berme.</t>
  </si>
  <si>
    <t>2.9.1.</t>
  </si>
  <si>
    <t>- izrada bankine š=1,20m</t>
  </si>
  <si>
    <t>m'</t>
  </si>
  <si>
    <t>- izrada bankine š=1,00m</t>
  </si>
  <si>
    <t>- izrada bankine iza rigola š=0,55m</t>
  </si>
  <si>
    <t xml:space="preserve">Izrada drenažnog rova/berme. U iskopani rov dimenzija prema nacrtu, nasipa se drenažni kameni materijal, veličine zrna 16/100 mm.Jediničnom cijenom obuhvaćeni su priprema podloge, nabava, prijevoz i ugradnja drenažnih slojeva nasipa, te njegovo planiranje do projektirane kote, kao i svi ostali potrebni materijali, radovi i svi prijevozi. Obračun radova: 
Po  kubičnom metru izvedene berme.                                                                        </t>
  </si>
  <si>
    <t>ZEMLJANI RADOVI - UKUPNO:</t>
  </si>
  <si>
    <t>KOLNIČKA KONSTRUKCIJA</t>
  </si>
  <si>
    <t>5-01.</t>
  </si>
  <si>
    <r>
      <t xml:space="preserve">Izrada nosivog sloja ispod voznog traka od mehanički zbijenog zrnatog kamenog materijala (d = min. 25 cm).
Stavka obuhvaća dobavu i ugradnju zrnatog kamenog materijala granulacije 0/63 mm u nosivi sloj kolničke konstrukcije. 
Zahtjev kvalitete koji se traži za završni nosivi sloj od mehanički zbijenog zrnatog kamenog materijala je da je modul stišljivosti Ms ≥80 MN/m2. Ravnost mjerena letvom duljine 4 m smije odstupati za najviše 2 cm.
U cijenu ulazi dobava materijala, svi potrebni transpori, razastiranje i ostali radovi na ugradnji i strojnoj obradi do tražene zbijenosti. </t>
    </r>
    <r>
      <rPr>
        <b/>
        <sz val="10"/>
        <rFont val="Arial"/>
        <family val="2"/>
      </rPr>
      <t xml:space="preserve"> </t>
    </r>
    <r>
      <rPr>
        <sz val="10"/>
        <rFont val="Arial"/>
        <family val="2"/>
      </rPr>
      <t xml:space="preserve">
  Obračun radova:
Po  kubičnom metru ugrađenog materijala u zbijenom stanju.</t>
    </r>
  </si>
  <si>
    <t>m³</t>
  </si>
  <si>
    <t>5-04.</t>
  </si>
  <si>
    <t>KOLNIČKA KONSTRUKCIJA - UKUPNO:</t>
  </si>
  <si>
    <t>3-04.8.1</t>
  </si>
  <si>
    <t>Izrada betonskog rigola.Rigol širine 65 cm izrađuje se od betona C35/45 XF4 otpornog na soli i smrzavanje.  na pripremljenoj podlozi od drobljenog kamena debljine 15-20 cm u uvaljanom stanju. Podloga mora imati zbijenost od  Ms ≥ 80 MN/m² mjereno kružnom pločom Ø 30 cm.U jediničnoj cijeni obuhvaćeni su svi radovi, materijali i prijevozi, izrada  podloge, spravljanje, doprema, ugradnja i njegu betona.Obračun radova:</t>
  </si>
  <si>
    <t>Po dužnom metru izvedenog rigola zajedno s podlogom.</t>
  </si>
  <si>
    <r>
      <t>m</t>
    </r>
    <r>
      <rPr>
        <vertAlign val="superscript"/>
        <sz val="10"/>
        <rFont val="Arial"/>
        <family val="2"/>
      </rPr>
      <t>,</t>
    </r>
  </si>
  <si>
    <t xml:space="preserve">4-01.2.
4-01.3.
</t>
  </si>
  <si>
    <t xml:space="preserve">Betoniranje betonskih pasica.
Rad se sastoji od betoniranja pasica uz upotrebu odgovarajuće glatke oplate betonom C35/45 XF4 otpornim na soli i smrzavanje na temelju od betona C16/20. 
U cijenu radova uračunati izradu oplate, trošak nabave betona i ugradbu s prethodnim pripremama i obradama radnih reški te kontrolu kvalitete, skidanje oplate, odstranjivanje otpadaka i njegu betona. 
Ugradbu betona vršiti uz obavezno vibriranje.
  - pasica 20x35, L=407.0m
  Obračun radova:
</t>
  </si>
  <si>
    <t>Po kubnom metru ugrađenog betona pasice.</t>
  </si>
  <si>
    <t>4.3.</t>
  </si>
  <si>
    <t xml:space="preserve">7-00.2.3.
7-01.5.
</t>
  </si>
  <si>
    <t>Nabava, prijevoz i ugradnja mrežaste armature B500B, R196. Ugradnja prema specifikacijama iz projekta. Obračun je po kg ugrađene armature, a u cijenu su uključeni nabava i prijevoz čelika za armiranje; razvrstavanje i čišćenje, sječenje i savijanje; prijevozi i prijenosi; postavljanje, podlaganje i vezanje te eventualno zavarivanje; uključivo sav rad i materijal potreban za dovršenje i postavljanje u projektirani položaj te izrada skela za rad na postavljanju armature. Izvedba, kontrola kakvoće i obračun prema OTU 7-00.2.3. i 7-01.5.</t>
  </si>
  <si>
    <t>BETONSKI RADOVI UKUPNO:</t>
  </si>
  <si>
    <t>ODVODNJA</t>
  </si>
  <si>
    <r>
      <rPr>
        <b/>
        <sz val="10"/>
        <rFont val="Arial"/>
        <family val="2"/>
        <charset val="238"/>
      </rPr>
      <t xml:space="preserve">Izrada ispusta iz rigola </t>
    </r>
    <r>
      <rPr>
        <sz val="10"/>
        <rFont val="Arial"/>
        <family val="2"/>
      </rPr>
      <t xml:space="preserve">od kamena u betonu C20/25. 
Koristi se ručno manje obrađeni kamen veličine od 15 do30 cm. Reške je potrebno 'u grubo' obraditi cementnim mortom. 
Podlogu je potrebno isplanirati slojem zbijenog tamponskog materijala.
Obračun po  m2 izvedenog kanala.
</t>
    </r>
  </si>
  <si>
    <r>
      <t xml:space="preserve">Izrada upojnog bunara </t>
    </r>
    <r>
      <rPr>
        <sz val="10"/>
        <rFont val="Arial"/>
        <family val="2"/>
        <charset val="238"/>
      </rPr>
      <t xml:space="preserve">kao recipijenta ispusta rigola.
Izvodi se od krupnog kamenog nabačaja veličine kamena od 20 cm - 40 cm.
Dimenzije bunara su 2,0 m  x 1,0 m, dubine 1,0m.
Ukuno su 3 upojna bunara.
Obračun po m3    
</t>
    </r>
  </si>
  <si>
    <t>Iskop u ''A'' kategoriji tla</t>
  </si>
  <si>
    <t>Kamena ispuna (kamen 20-40 cm )</t>
  </si>
  <si>
    <t>ODVODNJA UKUPNO</t>
  </si>
  <si>
    <t>PROMETNA OPREMA I SIGNALIZACIJA CESTE</t>
  </si>
  <si>
    <t>7.1.</t>
  </si>
  <si>
    <t>7.1.1.</t>
  </si>
  <si>
    <t xml:space="preserve">
9.01.
</t>
  </si>
  <si>
    <r>
      <t xml:space="preserve">
Stavka obuhvaća dobavu i ugradnju prometnih znakova uključivo dobavu i ugradnju pocinčanog stupa ø 63,5 mm, u svemu prema projektu prometnog rješenja, opisu iz tehničkih uvjeta kao i Pravilniku o prometnim znakovima i signalizaciji na c</t>
    </r>
    <r>
      <rPr>
        <sz val="10"/>
        <rFont val="Arial"/>
        <family val="2"/>
        <charset val="238"/>
      </rPr>
      <t>estama (NN 33/05, 64/05, 155/05, 14/2011 i 25/2015).</t>
    </r>
    <r>
      <rPr>
        <sz val="10"/>
        <rFont val="Arial"/>
        <family val="2"/>
      </rPr>
      <t xml:space="preserve">
Znakovi se izrađuju s pojačanim okvirom i vodoravnim ojačanjima, od retroreflektivne folije klase II tip ''High Intensity Grade'' (stabilna na ultraljubičasto zračenje) apliciranom na Al. podlogu. debljine min. 2 mm. 
Betonski temelj za stup Ø 63,5 mm - nosač jednoga ili dva prometna znaka izvodi se s minimalnom tlocrtnom dimenzijom 0,5 x 0,5 m i dubinom 0,8 m (min. 0,2 m3 betona po temelju), beton razreda C20/25. Stupovi se ugrađuju sa sidrima.
U jediničnu cijenu su uključeni svi troškovi nabave prometnog znaka, pričvrsnih elemenata, betona, iskopi i betoniranje temelja, nabava i montaža stupova i znakova, prijevoz i sve ostalo potrebno za potpuno dovršenje postave znaka.
Obračun radova:
Po komadu postavljenog prometnog znaka. </t>
    </r>
  </si>
  <si>
    <t>7.1.2.</t>
  </si>
  <si>
    <t xml:space="preserve"> 9-01.1.</t>
  </si>
  <si>
    <r>
      <rPr>
        <b/>
        <sz val="10"/>
        <rFont val="Arial"/>
        <family val="2"/>
        <charset val="238"/>
      </rPr>
      <t xml:space="preserve">Znakovi opasnosti. </t>
    </r>
    <r>
      <rPr>
        <sz val="10"/>
        <rFont val="Arial"/>
        <family val="2"/>
      </rPr>
      <t xml:space="preserve">
Znakovi opasnosti imaju oblik istostraničnog trokuta dimenzija </t>
    </r>
    <r>
      <rPr>
        <sz val="10"/>
        <rFont val="Arial"/>
        <family val="2"/>
        <charset val="238"/>
      </rPr>
      <t>90/90/90</t>
    </r>
    <r>
      <rPr>
        <sz val="10"/>
        <rFont val="Arial"/>
        <family val="2"/>
      </rPr>
      <t xml:space="preserve"> cm.</t>
    </r>
  </si>
  <si>
    <t>A08 "zavoj  u lijevo"</t>
  </si>
  <si>
    <t>A09 "zavoj u desno"</t>
  </si>
  <si>
    <t>7.1.3.</t>
  </si>
  <si>
    <t xml:space="preserve"> 9-01.2.</t>
  </si>
  <si>
    <r>
      <t>Znakovi izričitih naredbi</t>
    </r>
    <r>
      <rPr>
        <sz val="10"/>
        <rFont val="Arial"/>
        <family val="2"/>
      </rPr>
      <t>.
Znakovi izričitih naredbi imaju oblik kruga promjera 60 cm, odnosno oblik šesterokuta upisanog u krug promjera 90 cm.</t>
    </r>
  </si>
  <si>
    <t>B02 ("obvezno zaustavljanje ")</t>
  </si>
  <si>
    <t>B31 ("ograničenje brzine ") s natpisom "20"</t>
  </si>
  <si>
    <t>B31 ("ograničenje brzine ") s natpisom "40"</t>
  </si>
  <si>
    <t>7.1.4.</t>
  </si>
  <si>
    <r>
      <t>Znakovi obavijesti</t>
    </r>
    <r>
      <rPr>
        <sz val="10"/>
        <rFont val="Arial"/>
        <family val="2"/>
      </rPr>
      <t>.
Znakovi obavijesti imaju oblik kruga promjera 60 cm, odnosno kvadrata stranice 60 cm, odnosno pravokutnika veličine 60 x 90 cm. Postavljaju se sljedeći znakovi.</t>
    </r>
  </si>
  <si>
    <t>C13 ("prestanak ograničenja brzine")</t>
  </si>
  <si>
    <t>7.1.7.</t>
  </si>
  <si>
    <t xml:space="preserve"> 9-01.5.</t>
  </si>
  <si>
    <t xml:space="preserve">Dopunske ploče.
</t>
  </si>
  <si>
    <t>E01 (natpis ''60 m'')</t>
  </si>
  <si>
    <t>7.2.</t>
  </si>
  <si>
    <t>9.02.1.</t>
  </si>
  <si>
    <r>
      <t>Uzdužne oznake na kolniku.</t>
    </r>
    <r>
      <rPr>
        <sz val="10"/>
        <rFont val="Arial"/>
        <family val="2"/>
      </rPr>
      <t xml:space="preserve">
Uzdužne oznake na kolniku su razdjelne crte, rubne crte i crte upozorenja.
Izvedba uzdužnih crta na kolniku u svemu prema projektu prometnog rješenja, opisu iz tehničkih uvjeta kao i Pravilniku o prometnim znakovima, signalizaciji i opremi na cestama (NN 33/05, 64/05, 155/05, 14/2011 i 25/2015), uključivo sav potreban rad i materijal.</t>
    </r>
  </si>
  <si>
    <t>7.2.1.</t>
  </si>
  <si>
    <t>Puna uzdužna razdjelna crta širine 15 cm, bijele boje (H01), s retroreflektivnim zrncima, retrorefleksija klase II.
Obračun radova po dužnom metru iscrtane linije.</t>
  </si>
  <si>
    <t>7.2.2.</t>
  </si>
  <si>
    <t>Kratka isprekidana razdjelna crta, te crta vodilja širine 15 cm,  razmaka puno/prazno 1.0/1.0 m, bijele boje (H04), s retroreflektivnim zrncima, retrorefleksija klase II.
Obračun radova po dužnom metru iscrtane linije.</t>
  </si>
  <si>
    <t xml:space="preserve"> 9-02.2.</t>
  </si>
  <si>
    <r>
      <t>Poprečne oznake na kolniku.</t>
    </r>
    <r>
      <rPr>
        <sz val="10"/>
        <rFont val="Arial"/>
        <family val="2"/>
      </rPr>
      <t xml:space="preserve">
Poprečne oznake na kolniku su crte zaustavljanja, kose crte, graničnici i pješački prijelazi.
Izvedba poprečnih crta na kolniku u svemu prema projektu prometnog rješenja, opisu iz tehničkih uvjeta kao i Pravilniku o prometnim znakovima i signalizaciji na cestama </t>
    </r>
    <r>
      <rPr>
        <sz val="10"/>
        <rFont val="Arial"/>
        <family val="2"/>
        <charset val="238"/>
      </rPr>
      <t>(NN 33/2005, 155/2005, 14/2011 i 25/2015), uključivo sav potreban rad i materijal.</t>
    </r>
  </si>
  <si>
    <t>7.2.3.</t>
  </si>
  <si>
    <t>Puna zaustavna crta (H11), širine 50 cm, bijele boje s retroreflektivnim zrncima,  retrorefleksija klase II.
Obračun radova po m2 obojane površine.</t>
  </si>
  <si>
    <t>7.3.</t>
  </si>
  <si>
    <t>OPREMA CESTE</t>
  </si>
  <si>
    <t xml:space="preserve">
Prometna oprema ceste sastoji se od opreme za označavanje ruba kolnika, opreme za označavanje vrha prometnog otoka, oštrih zavoja i ostale opreme i znakova.                              </t>
  </si>
  <si>
    <t>9-03.</t>
  </si>
  <si>
    <t xml:space="preserve">Prometna oprema ceste sastoji se od opreme za označavanje ruba kolnika, opreme za označavanje vrha prometnog otoka, oštrih zavoja i ostale opreme i znakova. Oprema, znakovi i oznake za označavanje radova, zapreka i oštećenja kolnika.
Oprema za označavanje ruba kolnika sastoji se od ploča za označavanje zavoja na cesti, ploča za označavanje oštrog zavoja na cesti sa smjerom usmjeravanja na desno ili na lijevo..
Izvedba opreme u svemu prema projektu promentog rješenja, opisu iz tehničkih uvjeta kao i Pravilniku o prometnim znakovima, signalizaciji i opremi na cestama (NN 33/05, 64/05, 155/05, 14/2011 i 25/2015), uključivo sav potreban rad i materijal.     </t>
  </si>
  <si>
    <t>7.3.1.</t>
  </si>
  <si>
    <t>K14 ("ploča za označivanje oštrog zavoja na cesti")</t>
  </si>
  <si>
    <t>7.4.</t>
  </si>
  <si>
    <t>ZAŠTITNE OGRADE</t>
  </si>
  <si>
    <t>7.4.1.</t>
  </si>
  <si>
    <t>9-04.</t>
  </si>
  <si>
    <t>Postavljanje čelične zaštitne ograde (EN ISO 1317)-na trasi, jednostrane distantne ograde (JDO), klase H1, W5, plašt tip B. Čelična zaštitna ograda postavlja se prema projektu prometne opreme i signalizacije, a u skladu s važećim Pravilnikom o prometnim znakovima, opremi i signalizaciji na cestama i važećim hrvatskim normama koje reguliraju to područje. Jedinična cijena sadrži nabavu svih sastavnih elemenata ograde zaštićenih protiv korozije toplim pocinčavanjem (EN ISO 1461), sve prijenose i prijevoze te sav rad i materijal potreban za ugradnju po uvjetima iz projekta. Stupovi se ugrađuju zabijanjem u tlo do potrebne dubine. Obračun je po m1 postavljene ograde. Izvedba, kontrola kakvoće i obračun prema OTU 9-04. i 9-04.1.</t>
  </si>
  <si>
    <t>OPREMA I SIGNALIZACIJA CESTE - UKUPNO:</t>
  </si>
  <si>
    <t>Redni broj</t>
  </si>
  <si>
    <t>Jed. mj.</t>
  </si>
  <si>
    <t>Ukupna cijena</t>
  </si>
  <si>
    <t>TROŠKOVNIK IZGRADNJE KABELSKE KANALIZACIJE</t>
  </si>
  <si>
    <t>Označavanje postojećih podzemnih instalacija s predstavnicima komunalnih firmi u čijoj su nadležnosti (HEP, HT, ...).               Obračun po m1.</t>
  </si>
  <si>
    <t>Iskolčenje rova.Rad obuhvaća sva geodetska mjerenja kojima se podaci iz projekta prenose na teren, osiguranje iskolčenja, postavljanje profila, te mjerenja potrebna za izvedbu, kontrolu i obračun radova.rad se mjeri po metru iskolčene trase, a plaća po jediničnoj cijeni iskolčenja.</t>
  </si>
  <si>
    <t>Određivanje mikrolokacije kabelskih zdenaca.</t>
  </si>
  <si>
    <t xml:space="preserve">Strojni iskop rovova za kabelsku kanalizaciju  u materijalu "B" kategorije , dim.0,4x0,85m.  Jedinična cijena obuhvaća iskop i sve pomoćne radove (oplate, crpljenja vode, vertikalne prijenose, privremeno odlaganje i sl.), čišćenje i planiranje dna rova te utovar viška materijala u prijevozno sredstvo. Obračun je po m3 stvarno iskopanog rova u sraslom tlu. </t>
  </si>
  <si>
    <t>m3</t>
  </si>
  <si>
    <t xml:space="preserve">Strojni iskop rovova za kabelsku kanalizaciju  u materijalu "B" kategorije, za prijelaz ispod ceste , dim.0,45x0,85m  Jedinična cijena obuhvaća iskop i sve pomoćne radove (oplate, crpljenja vode, vertikalne prijenose, privremeno odlaganje i sl.), čišćenje i planiranje dna rova te utovar viška materijala u prijevozno sredstvo. Obračun je po m3 stvarno iskopanog rova u sraslom tlu. </t>
  </si>
  <si>
    <t xml:space="preserve">Izrada posteljice od pijeska  debljine 10 cm i zasipavanje ili zaštita položenih cijevi  pijeskom granulacije (0-4 mm), u visini 10 cm iznad cijevi.  Jedinična cijena obuhvaća nabavu, prijevoz i ugradnju materijala za zaštitu položenih cijevi te sav ostali rad, materijal i opremu potrebnu za potpuno dovršenje stavke. Obračun je po m3 ugrađenog materijala. </t>
  </si>
  <si>
    <t xml:space="preserve">Zatrpavanje rova materijalom iz iskopa.  Jedinična cijena obuhvaća sav rad, materijal i opremu potrebnu za potpuno dovršenje stavke. Obračun je po m3 ugrađenog materijala. </t>
  </si>
  <si>
    <t xml:space="preserve">PVC traka za upozorenje.  Jedinična cijena obuhvaća nabavu, prijevoz i polaganje  PVC trake upozorenja odgovarajućeg natpisa. Obračun je po m1 položene trake.  </t>
  </si>
  <si>
    <t>m1</t>
  </si>
  <si>
    <t xml:space="preserve">Izrada proširenja (m3) za ugradnju kabelskog zdenca tip MZ D1, u materijalu "B/C" kategorije. Stavka obuhvaća iskop jame (za ugradnju kabelskog zdenca), zasipavanje i nabijanje postavljenog kabelskog zdenca materijalom iz iskopa te odvoz viška iskopanog materijala na mjesto oporabe ili zbrinjavanja.  Stavka obuhvaća sav rad, opremu i materijal potreban za potpuno dovršenje stavke. Obračun je po m3 stvarno iskopanog proširenja u sraslom tlu. </t>
  </si>
  <si>
    <t xml:space="preserve">Izrada proširenja (m3) za ugradnju kabelskog zdenca tip MZ D1-E, u materijalu "B/C" kategorije. Stavka obuhvaća iskop jame (za ugradnju kabelskog zdenca), zasipavanje i nabijanje postavljenog kabelskog zdenca materijalom iz iskopa te odvoz viška iskopanog materijala na mjesto oporabe ili zbrinjavanja.  Stavka obuhvaća sav rad, opremu i materijal potreban za potpuno dovršenje stavke. Obračun je po m3 stvarno iskopanog proširenja u sraslom tlu. </t>
  </si>
  <si>
    <t>IZRADA KABELSKE KANALIZACIJE</t>
  </si>
  <si>
    <t xml:space="preserve">Izrada kabelske kanalizacije, PEHD cijevi 2 x Ø 75 mm, s radnim tlakom od minimalno 10 bara.  Jedinična cijena obuhvaća nabavu, prijevoz i polaganje cijevi, spojnica, držača razmaka, zaštitnih kapa, upozoravajuće trake s odgovarajućim natpisom te sav ostali rad, oprema i materijal potreban za potpuno dovršenje stavke. Obračun je po m1 postavljene kabelske kanalizacije. </t>
  </si>
  <si>
    <t xml:space="preserve">Izrada kabelske kanalizacije, PEHD cijevi 2 x Ø 75 mm + cijevi 1 x Ø 110 mm , s radnim tlakom od minimalno 10 bara.  Jedinična cijena obuhvaća nabavu, prijevoz i polaganje cijevi, spojnica, držača razmaka, zaštitnih kapa, upozoravajuće trake s odgovarajućim natpisom te sav ostali rad, oprema i materijal potreban za potpuno dovršenje stavke. Obračun je po m1 postavljene kabelske kanalizacije. </t>
  </si>
  <si>
    <t>IZRADA KABELSKE KANALIZACIJE UKUPNO</t>
  </si>
  <si>
    <t>UGRADNJA KABELSKIH ZDENACA</t>
  </si>
  <si>
    <t>Ugradnja zdenaca kabelske kanalizacije.Rad obuhvaća:nabavu i dovoz na gradilište tipskog montažnog zdenca MZ D1/125kN vanjskih dimenzija 108x78x99 cm, njegovu ugradnju na pripremljenu podlogu prema mjerama i uvjetima iz projekta(podloga od pijeska).Rad se mjeri po komadu izvedenog zdenca, a obračunava po jediničnoj cijeni izrade.</t>
  </si>
  <si>
    <t>Ugradnja zdenaca kabelske kanalizacije.Rad obuhvaća:nabavu i dovoz na gradilište tipskog montažnog zdenca MZ D1-E/125kN vanjskih dimenzija 108x78x157 cm, njegovu ugradnju na pripremljenu podlogu prema mjerama i uvjetima iz projekta(podloga od pijeska).Rad se mjeri po komadu izvedenog zdenca, a obračunava po jediničnoj cijeni izrade.</t>
  </si>
  <si>
    <t>UGRADNJA KABELSKIH ZDENACA UKUPNO</t>
  </si>
  <si>
    <t>Mjerenje prohodnosti kabelske kanalizacije s izradom mjernog protokola.</t>
  </si>
  <si>
    <t>Zatvaranje krajeva cijevi čepovima.</t>
  </si>
  <si>
    <t>Izrada geodetskog snimka izvedenih radova(4 kom.) i upis u katastar vodova.</t>
  </si>
  <si>
    <t>Izrada dokumentacije izvedenog stanja(4 kom.)</t>
  </si>
  <si>
    <t>REKAPITULACIJA KABELSKA KANALIZACIJA</t>
  </si>
  <si>
    <t>KABELSKA KANALIZACIJA UKUPNO</t>
  </si>
  <si>
    <t>jed.mj.</t>
  </si>
  <si>
    <t>Jed.cijena</t>
  </si>
  <si>
    <t>Cijena (kn)</t>
  </si>
  <si>
    <t>JAVNA RASVJETA</t>
  </si>
  <si>
    <t>GRAĐEVINSKI  RADOVI</t>
  </si>
  <si>
    <r>
      <t xml:space="preserve">Iskolčenje stupnih mjesta.  </t>
    </r>
    <r>
      <rPr>
        <sz val="11"/>
        <color indexed="8"/>
        <rFont val="Tahoma"/>
        <family val="2"/>
        <charset val="238"/>
      </rPr>
      <t>Obračun po komadu.</t>
    </r>
    <r>
      <rPr>
        <b/>
        <sz val="11"/>
        <color indexed="8"/>
        <rFont val="Tahoma"/>
        <family val="2"/>
        <charset val="238"/>
      </rPr>
      <t xml:space="preserve"> </t>
    </r>
  </si>
  <si>
    <r>
      <t xml:space="preserve">Iskolčenje trase kabela. </t>
    </r>
    <r>
      <rPr>
        <sz val="11"/>
        <color indexed="8"/>
        <rFont val="Tahoma"/>
        <family val="2"/>
        <charset val="238"/>
      </rPr>
      <t xml:space="preserve"> Obračun po m' kabelske trase. </t>
    </r>
  </si>
  <si>
    <r>
      <t xml:space="preserve">Strojni iskop rovova  u materijalu "B" </t>
    </r>
    <r>
      <rPr>
        <sz val="11"/>
        <color indexed="8"/>
        <rFont val="Tahoma"/>
        <family val="2"/>
        <charset val="238"/>
      </rPr>
      <t>kategorije , širine rova od 0,4 do 0,6 m, dubine rova od 0,6 do 0,9 m.  Jedinična cijena obuhvaća iskop i sve pomoćne radove (oplate, crpljenja vode, vertikalne prijenose, privremeno odlaganje i sl.), čišćenje i planiranje dna rova, utovar viška materijala u prijevozno sredstvo. Obračun je m3 po stvarno iskopanog rova u sraslom tlu</t>
    </r>
    <r>
      <rPr>
        <b/>
        <sz val="11"/>
        <color indexed="8"/>
        <rFont val="Tahoma"/>
        <family val="2"/>
        <charset val="238"/>
      </rPr>
      <t xml:space="preserve">. </t>
    </r>
  </si>
  <si>
    <r>
      <t>m</t>
    </r>
    <r>
      <rPr>
        <vertAlign val="superscript"/>
        <sz val="11"/>
        <color indexed="8"/>
        <rFont val="Tahoma"/>
        <family val="2"/>
        <charset val="238"/>
      </rPr>
      <t>3</t>
    </r>
  </si>
  <si>
    <r>
      <t>Napomena:</t>
    </r>
    <r>
      <rPr>
        <sz val="11"/>
        <color indexed="8"/>
        <rFont val="Tahoma"/>
        <family val="2"/>
        <charset val="238"/>
      </rPr>
      <t xml:space="preserve">  uključuje samo iskop posteljice.</t>
    </r>
  </si>
  <si>
    <r>
      <t xml:space="preserve">Zatrpavanje dna rova  pijeskom , debljine 10 cm.  </t>
    </r>
    <r>
      <rPr>
        <sz val="11"/>
        <color indexed="8"/>
        <rFont val="Tahoma"/>
        <family val="2"/>
        <charset val="238"/>
      </rPr>
      <t xml:space="preserve">Jedinična cijena obuhvaća sav rad, materijal i opremu potrebnu za potpuno dovršenje stavke. Obračun je po m3. </t>
    </r>
  </si>
  <si>
    <r>
      <t xml:space="preserve">Zatrpavanje kabela pijeskom , debljine 20 cm.  </t>
    </r>
    <r>
      <rPr>
        <sz val="11"/>
        <color indexed="8"/>
        <rFont val="Tahoma"/>
        <family val="2"/>
        <charset val="238"/>
      </rPr>
      <t xml:space="preserve">Jedinična cijena obuhvaća sav rad, materijal i opremu potrebnu za potpuno dovršenje stavke. Obračun je po m3. </t>
    </r>
  </si>
  <si>
    <r>
      <t xml:space="preserve">Zatrpavanje rova materijalom iz iskopa.  </t>
    </r>
    <r>
      <rPr>
        <sz val="11"/>
        <color indexed="8"/>
        <rFont val="Tahoma"/>
        <family val="2"/>
        <charset val="238"/>
      </rPr>
      <t>Jedinična cijena obuhvaća zatrpavanje rova te sav ostali rad, materijal i opremu potrebnu za potpuno dovršenje stavke. Obračun je po m3 ugrađenog materijala.</t>
    </r>
    <r>
      <rPr>
        <b/>
        <sz val="11"/>
        <color indexed="8"/>
        <rFont val="Tahoma"/>
        <family val="2"/>
        <charset val="238"/>
      </rPr>
      <t xml:space="preserve"> </t>
    </r>
  </si>
  <si>
    <r>
      <t>Strojni iskop rovova  u materijalu "B" kategorije, za prijelaz preko ceste</t>
    </r>
    <r>
      <rPr>
        <sz val="11"/>
        <color indexed="8"/>
        <rFont val="Tahoma"/>
        <family val="2"/>
        <charset val="238"/>
      </rPr>
      <t xml:space="preserve"> , širine rova od 0,4 do 0,7 m, dubine rova od 1,0 do 1,5 m.  Jedinična cijena obuhvaća iskop i sve pomoćne radove (oplate, crpljenja vode, vertikalne prijenose, privremeno odlaganje i sl.), čišćenje i planiranje dna rova, utovar viška materijala u prijevozno sredstvo. Obračun je m3 po stvarno iskopanog rova u sraslom tlu. </t>
    </r>
  </si>
  <si>
    <r>
      <t xml:space="preserve">Zatrpavanje cijevi na križanju s cestom mršavim betonom, debljine 40 cm.  </t>
    </r>
    <r>
      <rPr>
        <sz val="11"/>
        <color indexed="8"/>
        <rFont val="Tahoma"/>
        <family val="2"/>
        <charset val="238"/>
      </rPr>
      <t>Jedinična cijena obuhvaća sav rad, materijal i opremu potrebnu za potpuno dovršenje stavke. Obračun je po m3</t>
    </r>
    <r>
      <rPr>
        <b/>
        <sz val="11"/>
        <color indexed="8"/>
        <rFont val="Tahoma"/>
        <family val="2"/>
        <charset val="238"/>
      </rPr>
      <t xml:space="preserve">. </t>
    </r>
  </si>
  <si>
    <r>
      <t xml:space="preserve">Zatrpavanje rova materijalom iz iskopa.  </t>
    </r>
    <r>
      <rPr>
        <sz val="11"/>
        <color indexed="8"/>
        <rFont val="Tahoma"/>
        <family val="2"/>
        <charset val="238"/>
      </rPr>
      <t xml:space="preserve">Jedinična cijena obuhvaća zatrpavanje rova te sav ostali rad, materijal i opremu potrebnu za potpuno dovršenje stavke. Obračun je po m3 ugrađenog materijala. </t>
    </r>
  </si>
  <si>
    <r>
      <t xml:space="preserve">Iskop za temelje rasvjetnog stupa u materijalu "B" kategorije , dimenzija 0,8x0,8x1,0 m.  </t>
    </r>
    <r>
      <rPr>
        <sz val="11"/>
        <color indexed="8"/>
        <rFont val="Tahoma"/>
        <family val="2"/>
        <charset val="238"/>
      </rPr>
      <t xml:space="preserve">Jedinična cijena obuhvaća iskop i sve pomoćne radove, čišćenje i planiranje dna rova, utovar viška materijala u prijevozno sredstvo. Obračun je po kom iskopanog temelja. </t>
    </r>
  </si>
  <si>
    <r>
      <t xml:space="preserve">Izrada temelja od betona C25/30, dimenzija 0,8x0,8x1,0 m, </t>
    </r>
    <r>
      <rPr>
        <sz val="11"/>
        <color indexed="8"/>
        <rFont val="Tahoma"/>
        <family val="2"/>
        <charset val="238"/>
      </rPr>
      <t>s ugradnjom sidrenih vijaka pomoću šablone (vijci i šablona se isporučuju u sklopu stupa javne rasvjete), ugradnjom dvije cijevi dužine 1 m u tijelo temelja, te niveliranje gornje plohe temelja cementnim mortom. Temelj treba izvesti iz jednog dijela. Jedinična cijena obuhvaća nabavu, prijevoz i ugradnju materijala (betona, cijevi i ostalog potrošnog materijala) potrebnog za potpuno dovršenje stavke. Obračun je po kom izvedenog temelja.</t>
    </r>
    <r>
      <rPr>
        <b/>
        <sz val="11"/>
        <color indexed="8"/>
        <rFont val="Tahoma"/>
        <family val="2"/>
        <charset val="238"/>
      </rPr>
      <t xml:space="preserve"> </t>
    </r>
  </si>
  <si>
    <r>
      <t xml:space="preserve">Iskop za postolje ormara javne rasvjete u materijalu "B" kategorije , dimenzija 1,0x1,0x1,1 m.  </t>
    </r>
    <r>
      <rPr>
        <sz val="11"/>
        <color indexed="8"/>
        <rFont val="Tahoma"/>
        <family val="2"/>
        <charset val="238"/>
      </rPr>
      <t xml:space="preserve">Jedinična cijena obuhvaća iskop i sve pomoćne radove, čišćenje i planiranje dna rova, utovar viška materijala u prijevozno sredstvo. Obračun je po kom iskopa za postolje ormara. </t>
    </r>
  </si>
  <si>
    <t>GRAĐEVINSKI RADOVI-UKUPNO</t>
  </si>
  <si>
    <t>ELEKTROMONTAŽNI RADOVI</t>
  </si>
  <si>
    <r>
      <t xml:space="preserve">Polaganje kabela NA2XY (XP00-A) 4x25 mm², 0,6/1 kV.  </t>
    </r>
    <r>
      <rPr>
        <sz val="11"/>
        <color indexed="8"/>
        <rFont val="Tahoma"/>
        <family val="2"/>
        <charset val="238"/>
      </rPr>
      <t>Jedinična cijena obuhvaća nabavu, prijevoz i polaganje kabela u rov te sav ostali rad, opremu i materijal potreban za potpuno dovršenje stavke. Obračun je po m1 položenog kabela.</t>
    </r>
    <r>
      <rPr>
        <b/>
        <sz val="11"/>
        <color indexed="8"/>
        <rFont val="Tahoma"/>
        <family val="2"/>
        <charset val="238"/>
      </rPr>
      <t xml:space="preserve"> </t>
    </r>
  </si>
  <si>
    <r>
      <t>Polaganje kabela u stup tip kao NYY-J 3x2.5 mm²,  0,6/1 kV za napajanje svjetiljki i dekorativne rasvjete.</t>
    </r>
    <r>
      <rPr>
        <sz val="11"/>
        <color indexed="8"/>
        <rFont val="Tahoma"/>
        <family val="2"/>
        <charset val="238"/>
      </rPr>
      <t xml:space="preserve"> Jedinična cijena obuhvaća nabavu, prijevoz i polaganje kabela u stup te sav ostali rad, opremu i materijal potreban za potpuno dovršenje stavke. Obračun je po m1 položenog kabela. </t>
    </r>
  </si>
  <si>
    <r>
      <t xml:space="preserve">Zaštitne plastične cijevi PEHD, DN 110 mm. </t>
    </r>
    <r>
      <rPr>
        <sz val="11"/>
        <color indexed="8"/>
        <rFont val="Tahoma"/>
        <family val="2"/>
        <charset val="238"/>
      </rPr>
      <t xml:space="preserve">Zaštitne plastične cijevi  polažu se u prethodno iskopani rov pri prolazu kabela ispod ceste, odvodnih kanala ili križanju sa drugim instalacijama. Jedinična cijena obuhvaća nabavu, prijevoz i polaganje cijevi te sav ostali rad, opremu i materijal potreban za potpuno dovršenje stavke. Obračun je po m1 položene cijevi.  </t>
    </r>
  </si>
  <si>
    <r>
      <t xml:space="preserve">Zaštitne plastične cijevi PEHD, DN 160 mm. </t>
    </r>
    <r>
      <rPr>
        <sz val="11"/>
        <color indexed="8"/>
        <rFont val="Tahoma"/>
        <family val="2"/>
        <charset val="238"/>
      </rPr>
      <t xml:space="preserve">Zaštitne plastične cijevi  polažu se u prethodno iskopani rov pri prolazu kabela ispod ceste, odvodnih kanala ili križanju sa drugim instalacijama. Jedinična cijena obuhvaća nabavu, prijevoz i polaganje cijevi te sav ostali rad, opremu i materijal potreban za potpuno dovršenje stavke. Obračun je po m1 položene cijevi.  </t>
    </r>
  </si>
  <si>
    <r>
      <t xml:space="preserve">Zaštitne plastične cijevi PEHD, DN 200 mm. </t>
    </r>
    <r>
      <rPr>
        <sz val="11"/>
        <color indexed="8"/>
        <rFont val="Tahoma"/>
        <family val="2"/>
        <charset val="238"/>
      </rPr>
      <t xml:space="preserve">Zaštitne plastične cijevi  polažu se u prethodno iskopani rov pri prolazu kabela ispod ceste, odvodnih kanala ili križanju sa drugim instalacijama. Jedinična cijena obuhvaća nabavu, prijevoz i polaganje cijevi te sav ostali rad, opremu i materijal potreban za potpuno dovršenje stavke. Obračun je po m1 položene cijevi.  </t>
    </r>
  </si>
  <si>
    <r>
      <t xml:space="preserve">Uzemljivač, bakreno uže , 50 mm². </t>
    </r>
    <r>
      <rPr>
        <sz val="11"/>
        <color indexed="8"/>
        <rFont val="Tahoma"/>
        <family val="2"/>
        <charset val="238"/>
      </rPr>
      <t>Obuhvaća nabavu, prijevoz i polaganje uzemljivača u pripremljeni rov te provlačenje kroz cijevi.  Obračun po metru položenog uzemljivača.</t>
    </r>
    <r>
      <rPr>
        <b/>
        <sz val="11"/>
        <color indexed="8"/>
        <rFont val="Tahoma"/>
        <family val="2"/>
        <charset val="238"/>
      </rPr>
      <t xml:space="preserve"> </t>
    </r>
  </si>
  <si>
    <r>
      <t xml:space="preserve">Cu uže 50 mm² za uzemljenje stupova.  </t>
    </r>
    <r>
      <rPr>
        <sz val="11"/>
        <color indexed="8"/>
        <rFont val="Tahoma"/>
        <family val="2"/>
        <charset val="238"/>
      </rPr>
      <t xml:space="preserve">Uključivo Cu/Če stopice za gnječenje. Jedinična cijena obuhvaća nabavu, prijevoz, polaganje i spajanje Cu užeta na stupove, uključivo sav potreban rad i materijal za potpuno dovršenje stavke. </t>
    </r>
  </si>
  <si>
    <r>
      <t xml:space="preserve">Kompresijska H spojnica za Cu uže 50 mm². </t>
    </r>
    <r>
      <rPr>
        <sz val="11"/>
        <color indexed="8"/>
        <rFont val="Tahoma"/>
        <family val="2"/>
        <charset val="238"/>
      </rPr>
      <t xml:space="preserve">Obuhvaća nabavu, prijevoz i montažu spojnica. Obračun po komadu. </t>
    </r>
  </si>
  <si>
    <r>
      <t xml:space="preserve">PVC štitnici i PVC trake za upozorenje.  </t>
    </r>
    <r>
      <rPr>
        <sz val="11"/>
        <color indexed="8"/>
        <rFont val="Tahoma"/>
        <family val="2"/>
        <charset val="238"/>
      </rPr>
      <t xml:space="preserve">Jedinična cijena obuhvaća nabavu, prijevoz i polaganje PVC štitnika za zaštitu kabela i PVC trake upozorenja odgovarajućeg natpisa. Obračun je po m1 položenih štitnika i traka.  </t>
    </r>
  </si>
  <si>
    <r>
      <t xml:space="preserve">Rasvjetni stup tip kao Dalekovod KORS 1B-600-3, vruće cinčan za III zonu vjetra ili jednakovrijedan, </t>
    </r>
    <r>
      <rPr>
        <sz val="11"/>
        <color indexed="8"/>
        <rFont val="Tahoma"/>
        <family val="2"/>
        <charset val="238"/>
      </rPr>
      <t>sa sidrenim vijcima i ispručen u završnoj boji RAL 7035. Obuhvaća nabavu, prijevoz i ugradnju stupa na pripadajući pripremljeni temelj. Statika stupa mora biti ojačana za zonu vjetra 3, da izdrži  adapter za montažu dvije svjetiljke pod kutem od 180</t>
    </r>
    <r>
      <rPr>
        <sz val="11"/>
        <color indexed="8"/>
        <rFont val="Arial"/>
        <family val="2"/>
        <charset val="238"/>
      </rPr>
      <t>º</t>
    </r>
    <r>
      <rPr>
        <sz val="11"/>
        <color indexed="8"/>
        <rFont val="Tahoma"/>
        <family val="2"/>
        <charset val="238"/>
      </rPr>
      <t xml:space="preserve">. U stup moraju biti ugrađene letvice za montažu razdjelnice stupa. Stup treba biti izveden sa vratima te vijkom za uzemljenje izvana i iznutra (vijak ispod razdjelnika unutar stupa s pristupom kroz vrata).Obračun po komadu. </t>
    </r>
  </si>
  <si>
    <r>
      <t>Kabelski razdjeljenik za rasvjetni stup</t>
    </r>
    <r>
      <rPr>
        <sz val="11"/>
        <color indexed="8"/>
        <rFont val="Tahoma"/>
        <family val="2"/>
        <charset val="238"/>
      </rPr>
      <t xml:space="preserve"> s 2 (3)osigurača, osigurači 10 A, priključak ulazno - izlazni. Nabava, doprema i ugradnja kabelske stupne razdjeljnice prema projektu. Jedinična cijena obuhvaća nabavu, prijevoz, ugradnju u rasvjetni stup, spajanje kabela, uključivo sav potreban rad i materijal za potpuno dovršenje stavke. Obračun je po kom montirane stupne razdjeljnice. </t>
    </r>
  </si>
  <si>
    <t>2.12.</t>
  </si>
  <si>
    <r>
      <t xml:space="preserve">Svjetiljka cestovne rasvjete tip kao  Philips Lighting Luma Micro BGP615 LED34-4S/830 DM32 SRG10kV  (ili jednakovrijedna) </t>
    </r>
    <r>
      <rPr>
        <sz val="11"/>
        <color indexed="8"/>
        <rFont val="Tahoma"/>
        <family val="2"/>
        <charset val="238"/>
      </rPr>
      <t xml:space="preserve">s nastavkom za montažu na stup ( ɸ42-60mm) (100,000 h L95/B10); za LED modul 27W, 3400lm, 3000K; IP66; IK09;  komplet s izvorom (LED modul).Jedinična cijena obuhvaća nabavu, prijevoz, ugradnju na rasvjetni stup, spajanje kabela, uključivo sav potreban rad i materijal za potpuno dovršenje stavke. Obračun je po kom montirane svjetiljke. </t>
    </r>
  </si>
  <si>
    <t>2.13.</t>
  </si>
  <si>
    <r>
      <t xml:space="preserve">Uvodnica za brtvljenje </t>
    </r>
    <r>
      <rPr>
        <sz val="11"/>
        <color indexed="8"/>
        <rFont val="Tahoma"/>
        <family val="2"/>
        <charset val="238"/>
      </rPr>
      <t>tip kao Raychem (Tyco) 2×RDSS-AD-100. Obuhvaća nabavu, prijevoz i ugradnju uvodnica za brtvljenje cijevi, na križanjima s cestom, kanalima i uvodu u TS.  Obračun po komadu</t>
    </r>
    <r>
      <rPr>
        <b/>
        <sz val="11"/>
        <color indexed="8"/>
        <rFont val="Tahoma"/>
        <family val="2"/>
        <charset val="238"/>
      </rPr>
      <t xml:space="preserve">. </t>
    </r>
  </si>
  <si>
    <t>2.14.</t>
  </si>
  <si>
    <r>
      <t xml:space="preserve">Zatvaranje krajeva cijevi čepovima. </t>
    </r>
    <r>
      <rPr>
        <sz val="11"/>
        <color indexed="8"/>
        <rFont val="Tahoma"/>
        <family val="2"/>
        <charset val="238"/>
      </rPr>
      <t xml:space="preserve">Jedinična cijena obuhvaća nabavu, prijevoz i postavljanje čepova na krajevima cijevi, te sav potrebni rad i opremu za potpuno dovršenje stavke. </t>
    </r>
    <r>
      <rPr>
        <b/>
        <sz val="11"/>
        <color indexed="8"/>
        <rFont val="Tahoma"/>
        <family val="2"/>
        <charset val="238"/>
      </rPr>
      <t xml:space="preserve"> </t>
    </r>
  </si>
  <si>
    <t>2.15.</t>
  </si>
  <si>
    <r>
      <t xml:space="preserve">Kabelski razvodni ormar tipa kao "TEP" RRP 03, </t>
    </r>
    <r>
      <rPr>
        <sz val="11"/>
        <color indexed="8"/>
        <rFont val="Tahoma"/>
        <family val="2"/>
        <charset val="238"/>
      </rPr>
      <t>opremljen prema shemi iz glavnog projekta. Obuhvaća nabavu, prijevoz i ugradnju ormara. Obračun po kompletu.</t>
    </r>
    <r>
      <rPr>
        <b/>
        <sz val="11"/>
        <color indexed="8"/>
        <rFont val="Tahoma"/>
        <family val="2"/>
        <charset val="238"/>
      </rPr>
      <t xml:space="preserve"> </t>
    </r>
  </si>
  <si>
    <t xml:space="preserve">ELEKTROMONTAŽNI RADOVI - UKUPNO </t>
  </si>
  <si>
    <r>
      <t>Ispitivanje i puštanje u pogon</t>
    </r>
    <r>
      <rPr>
        <sz val="11"/>
        <color indexed="8"/>
        <rFont val="Tahoma"/>
        <family val="2"/>
        <charset val="238"/>
      </rPr>
      <t xml:space="preserve"> te izrada protokola mjerenja i izrada atesta o izvršenom mjeranju.</t>
    </r>
    <r>
      <rPr>
        <b/>
        <sz val="11"/>
        <color indexed="8"/>
        <rFont val="Tahoma"/>
        <family val="2"/>
        <charset val="238"/>
      </rPr>
      <t xml:space="preserve">   </t>
    </r>
  </si>
  <si>
    <r>
      <t>Projekt izvedenog stanja, 4 primjerka.</t>
    </r>
    <r>
      <rPr>
        <sz val="11"/>
        <color indexed="8"/>
        <rFont val="Tahoma"/>
        <family val="2"/>
        <charset val="238"/>
      </rPr>
      <t xml:space="preserve">  Obračun po kompletu</t>
    </r>
    <r>
      <rPr>
        <b/>
        <sz val="11"/>
        <color indexed="8"/>
        <rFont val="Tahoma"/>
        <family val="2"/>
        <charset val="238"/>
      </rPr>
      <t xml:space="preserve">. </t>
    </r>
  </si>
  <si>
    <r>
      <t xml:space="preserve">Geodetski snimak izvedenog stanja. </t>
    </r>
    <r>
      <rPr>
        <sz val="11"/>
        <color indexed="8"/>
        <rFont val="Tahoma"/>
        <family val="2"/>
        <charset val="238"/>
      </rPr>
      <t xml:space="preserve">  Obračun po metru. </t>
    </r>
  </si>
  <si>
    <t>OSTALI RADOVI - UKUPNO</t>
  </si>
  <si>
    <t>JAVNA RASVJETA - UKUPNO</t>
  </si>
  <si>
    <t>VODOVOD</t>
  </si>
  <si>
    <t>6.1.</t>
  </si>
  <si>
    <t>6.1.1.</t>
  </si>
  <si>
    <t>Iskolčenje trase kanala sa obilježavanjem i fiksiranjem svih važnijih točaka, uključujući i okno. Iskolčenje izvršiti točno prema podacima iz projektnog rješenja. Obračun po m' iskolčene trase.</t>
  </si>
  <si>
    <r>
      <t>m</t>
    </r>
    <r>
      <rPr>
        <vertAlign val="superscript"/>
        <sz val="10"/>
        <rFont val="Arial"/>
        <family val="2"/>
      </rPr>
      <t>'</t>
    </r>
  </si>
  <si>
    <t>6.1.2.</t>
  </si>
  <si>
    <t>Lociranje, snimanje i osiguranje podzemnih instalacija, koja se križaju sa trasom. Obilježavanje obaviti uz pomoć vlasnika instalacija i uz njegovu suglasnost.
Obračun po mjestu križanja trase kolektora i postojeće instalacije.</t>
  </si>
  <si>
    <t>6.2.</t>
  </si>
  <si>
    <t>6.2.1.</t>
  </si>
  <si>
    <t>Iskop jarka za polaganje cjevovoda u tlu "A", "B" i "C" kategorije, zajedno sa proširenjem iskopa za rezdjelno okno. Iskop izvesti u svemu prema uzdužnim i poprečnim profilima iz projektne dokumentacije. Obračun po m³ iskopanog materijala.</t>
  </si>
  <si>
    <t>6.2.1.1.</t>
  </si>
  <si>
    <t>Kategorija "A" (40%)</t>
  </si>
  <si>
    <r>
      <t>m</t>
    </r>
    <r>
      <rPr>
        <vertAlign val="superscript"/>
        <sz val="11"/>
        <rFont val="Arial"/>
        <family val="2"/>
        <charset val="238"/>
      </rPr>
      <t>3</t>
    </r>
    <r>
      <rPr>
        <sz val="11"/>
        <rFont val="Arial"/>
        <family val="2"/>
        <charset val="238"/>
      </rPr>
      <t xml:space="preserve"> </t>
    </r>
  </si>
  <si>
    <t>6.2.1.2.</t>
  </si>
  <si>
    <t>Kategorija "B" (30%)</t>
  </si>
  <si>
    <t>6.2.1.3.</t>
  </si>
  <si>
    <t>Kategorija "C" (30%)</t>
  </si>
  <si>
    <t>6.2.2.</t>
  </si>
  <si>
    <t>Planiranje dna jarka do određene kote prema uzdužnom profilu sa izbacivanjem suvišnog materijala iz jarka. Radove izvesti sa točnošću ± 2 cm. Obračun po m² isplanirane površine.</t>
  </si>
  <si>
    <t>6.2.3.</t>
  </si>
  <si>
    <t>Izrada posteljice debljine 10 cm i obloge oko cjevovoda nevezanim materijalom veličine zrna od 0/4 do 8 mm. Zasipavanje vršiti 30 cm iznad tjemena cijevi uz pažljivo nabijanje. Pri izradi treba paziti da se ne oštete cijevi ili spojevi. 
Obračun po m³ ugrađenog materijala.</t>
  </si>
  <si>
    <t>6.2.4.</t>
  </si>
  <si>
    <t>Zatrpavanje rovova probranim kamenim materijalom iz iskopa nakon izvedene obloge. Zatrpavanje izvršiti u slojevima 30-40 cm debljine, uz nabijanje. Ne smiju se upotrijebiti pojedini komadi veći od 120 mm. Kvaliteta materijala i izvedenog sloja u svemu prema projektu, OTU i važećim standardima.  
Obračun po m³ ugrađenog materijala.</t>
  </si>
  <si>
    <t>6.2.5.</t>
  </si>
  <si>
    <t>Odvoz viška iskopanog materijala od mjesta iskopa do mjesta istovara. Stavka obuhvaća utovar, prijevoz i istovar te taksu za korištenje deponije.  
Obračun po metru kubnom odvezenog iskopa u sraslom stanju.</t>
  </si>
  <si>
    <t>6.3.</t>
  </si>
  <si>
    <t>6.3.1.</t>
  </si>
  <si>
    <t xml:space="preserve">Kompletna izvedba betonskog vodovodnog revizijskog okna tlačnog voda. Okno je vanjskih dimenzija 190×190 cm, i visine 2.35 m.
Stavka uključuje sve potrebne radove - betonske, armiranobetonske, zidarske, tesarske i dr.
Betoniranje dna i zidova, betonom C30/37 sa dodatkom sredstva za povećanje vodonepropusnosti. Debljina zidova je 20 cm. Uključena je izrada, postava i skidanje oplate, izrada podložnog betona na zbijenoj podlozi.
Stavka uključuje i izradu otvora 60x60cm sa poklopcem nosivosti 250 kN.
</t>
  </si>
  <si>
    <t>Okno veličine 1.90 x 1.90 m, visine 2.35 m</t>
  </si>
  <si>
    <t>* podložni beton,C12/15……………............…….0.45</t>
  </si>
  <si>
    <r>
      <t>m</t>
    </r>
    <r>
      <rPr>
        <i/>
        <vertAlign val="superscript"/>
        <sz val="9"/>
        <rFont val="Arial"/>
        <family val="2"/>
      </rPr>
      <t>3</t>
    </r>
  </si>
  <si>
    <t>* beton za dno i zidove ,C30/37………………….3.65</t>
  </si>
  <si>
    <t>* arm.bet.ploča okna, C30/37……………………0.28</t>
  </si>
  <si>
    <t>*  armatura…………………………………..……….320</t>
  </si>
  <si>
    <t>* oplata…………………………….………….……..38</t>
  </si>
  <si>
    <r>
      <t>m</t>
    </r>
    <r>
      <rPr>
        <i/>
        <vertAlign val="superscript"/>
        <sz val="9"/>
        <rFont val="Arial"/>
        <family val="2"/>
      </rPr>
      <t>2</t>
    </r>
  </si>
  <si>
    <t>* ugradnja tipskih penjalica……………………….5</t>
  </si>
  <si>
    <t>6.3.2.</t>
  </si>
  <si>
    <t>Izrada sidrenih blokova na horizontalnim lomovima dionica cjevovoda i betonskog oslonaca za armaturu u vodovodnom oknu, u svemu prema detalju.
U jediničnoj cijeni stavke obuhvaćeni su svi potrebni materijali, radovi, oplata te pomoćna sredstva i transport za kompletnu izvedbu.
Obračun po m3 ugrađenog betona</t>
  </si>
  <si>
    <t>6.4.</t>
  </si>
  <si>
    <t>6.4.1.</t>
  </si>
  <si>
    <t>Nabava, doprema i montaža vodovodnih cijevi od polietilena velike gustoće (PEHD) oznake PE 100 SDR 11 prema HRN EN 12201. Cijevi su promjera DN 160 mm za radni tlak 16 bara. Spoj  se izvodi postupkom čeonog zavarivanja ili elektrofuzijskim zavarivanjem.  U cijenu uračunati spojevi, potrebni materijali, radovi, pomoćna sredstva i transporti potrebni za izvršenje stavke. Obračun po metru izvedene cijevi.</t>
  </si>
  <si>
    <t>DN 160mm</t>
  </si>
  <si>
    <t>6.4.2.</t>
  </si>
  <si>
    <t>Nabava, doprema i ugradnja fazonskih komada od polietilena velike gustoće (PEHD) oznake PE 100 SDR 11 prema HRN EN 1220, za vodovodni cjevovoda promjera DN 160 mm za radni tlak 16 bara. Obračun po komadu.</t>
  </si>
  <si>
    <t>6.4.2.1.</t>
  </si>
  <si>
    <t>- luk 15°</t>
  </si>
  <si>
    <t>6.4.2.2.</t>
  </si>
  <si>
    <t>- luk 30°</t>
  </si>
  <si>
    <t>6.4.2.3.</t>
  </si>
  <si>
    <t>- tuljak sa slobodnom prirubnicom</t>
  </si>
  <si>
    <t>6.4.2.4.</t>
  </si>
  <si>
    <t>- završni komad</t>
  </si>
  <si>
    <t>6.4.3.</t>
  </si>
  <si>
    <t>Nabava, doprema i montaža fazonskih komada od nodularnog lijeva (ductile) DIN EN 545 klase C40, za radni tlak od 16 bara. Komadi su s unutarnjom cementnom oblogom i vanjskom zaštitom cink-aluminij, s gumenom brtvom u klasi K-9 prema DIN 28610. Gumeni prsten je neotrovan i pogodan za ugradnju u cjevovode pitke vode prema DIN 28617.  Vijci i matice su  od nehrđajućeg čelika A2. U cijenu je uračunat i sav spojni materijal. Obračun po komadu.</t>
  </si>
  <si>
    <t>6.4.3.1.</t>
  </si>
  <si>
    <t>- T odcjepni komad s prirubnicama, DN 150/150</t>
  </si>
  <si>
    <t>6.4.3.2.</t>
  </si>
  <si>
    <t>- FFG-800 spojni komad s prirubnicama, DN 150</t>
  </si>
  <si>
    <t>6.4.3.3.</t>
  </si>
  <si>
    <t>- MDK-A, DN 150</t>
  </si>
  <si>
    <t>6.4.4.</t>
  </si>
  <si>
    <t>Nabava, doprema i montaža zasuna tipa EVOX,  s potrebnim priborom za spajanje i ručnim kolom za otvaranje i zatvaranje, za nazivni tlak 16 bara. Vijci i matice su  od nehrđajućeg čelika A2. Unutarnja i vanjska zaštita od epoksida (min. 250 mic.). Obračun po komadu.</t>
  </si>
  <si>
    <t>DN 150mm</t>
  </si>
  <si>
    <t>6.4.5.</t>
  </si>
  <si>
    <t>Nabava, doprema i ugradba PVC trake s oznakom VODOVOD koja se postavlja u rov 30 cm iznad cijevi. Obračun po m' položene trake u rovu.</t>
  </si>
  <si>
    <t>6.4.6.</t>
  </si>
  <si>
    <t>Tlačno ispitivanje montiranog cjevovoda na vodonepropusnost, prema uvjetima proizvođača cijevi. U cijenu uključena dobava vode, te cjelokupan rad, sav potreban pribor, alat i potrošni materijal. Obračun po m' cjevovoda.</t>
  </si>
  <si>
    <t>6.4.7.</t>
  </si>
  <si>
    <t>Ispiranje i dezinfekcija montiranog cjevovoda. U cijenu je uključen cjelokupan rad, te sav potreban pribor, alat i potrošni materijal, kao i troškovi ishodovanja atesta o sanitarno higijenskoj ispravnosti ispitanog cjevovoda. Obračun po m' cjevovoda.</t>
  </si>
  <si>
    <t>6.5.</t>
  </si>
  <si>
    <t>ZAVRŠNI RADOVI</t>
  </si>
  <si>
    <t>6.5.1.</t>
  </si>
  <si>
    <t>Izrada elaborata izvedenog stanja i elaborata za uplanu (6 komada).</t>
  </si>
  <si>
    <t>CIJENA</t>
  </si>
  <si>
    <t>UKUPNO:</t>
  </si>
  <si>
    <t>PDV (25%):</t>
  </si>
  <si>
    <t>SVEUKUPNO:</t>
  </si>
  <si>
    <t>VODOVOD - UKUPNO (kn):</t>
  </si>
  <si>
    <t>PROMETNICA 1.</t>
  </si>
  <si>
    <t>PROMETNICA_ODVODNJA_PROMET</t>
  </si>
  <si>
    <t>DTK</t>
  </si>
  <si>
    <t>PROMETNICA BEZ ODVODNJE</t>
  </si>
  <si>
    <t>OBORINSKA KANALIZACIJA</t>
  </si>
  <si>
    <t>JAVNA RASVJETA_EKI</t>
  </si>
  <si>
    <t>PROMETNICA 2.</t>
  </si>
  <si>
    <t>PROMETNICA 1. - UKUPNO</t>
  </si>
  <si>
    <t>PROMETNICA 2. - UKUPNO</t>
  </si>
  <si>
    <t xml:space="preserve">* ugradnja lijevanoželjez. poklopca, nosivosti 250 kN </t>
  </si>
  <si>
    <t>Jedin. cijena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</si>
</sst>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k_n_-;\-* #,##0.00\ _k_n_-;_-* &quot;-&quot;??\ _k_n_-;_-@_-"/>
    <numFmt numFmtId="164" formatCode="_-* #,##0.00_-;\-* #,##0.00_-;_-* &quot;-&quot;??_-;_-@_-"/>
    <numFmt numFmtId="165" formatCode="0.0"/>
    <numFmt numFmtId="166" formatCode="_(* #.##0.00_);_(* \(#.##0.00\);_(* &quot;-&quot;??_);_(@_)"/>
    <numFmt numFmtId="167" formatCode="#,##0.0"/>
    <numFmt numFmtId="168" formatCode="mmm/dd"/>
  </numFmts>
  <fonts count="97">
    <font>
      <sz val="10"/>
      <name val="Arial"/>
    </font>
    <font>
      <b/>
      <i/>
      <sz val="12"/>
      <name val="Arial"/>
      <family val="2"/>
    </font>
    <font>
      <i/>
      <sz val="10"/>
      <name val="Arial"/>
      <family val="2"/>
    </font>
    <font>
      <sz val="10"/>
      <name val="Arial"/>
      <family val="2"/>
      <charset val="238"/>
    </font>
    <font>
      <sz val="11"/>
      <name val="Arial CE"/>
      <charset val="238"/>
    </font>
    <font>
      <sz val="10"/>
      <name val="Arial CE"/>
      <charset val="238"/>
    </font>
    <font>
      <b/>
      <i/>
      <sz val="10"/>
      <name val="Arial"/>
      <family val="2"/>
      <charset val="238"/>
    </font>
    <font>
      <b/>
      <i/>
      <sz val="10"/>
      <name val="Arial"/>
      <family val="2"/>
    </font>
    <font>
      <i/>
      <sz val="16"/>
      <name val="Arial Black"/>
      <family val="2"/>
    </font>
    <font>
      <sz val="10"/>
      <name val="HR Bookman"/>
      <charset val="238"/>
    </font>
    <font>
      <i/>
      <vertAlign val="superscript"/>
      <sz val="10"/>
      <name val="Arial"/>
      <family val="2"/>
    </font>
    <font>
      <b/>
      <i/>
      <sz val="14"/>
      <name val="Arial"/>
      <family val="2"/>
      <charset val="238"/>
    </font>
    <font>
      <sz val="9"/>
      <name val="Arial"/>
      <family val="2"/>
    </font>
    <font>
      <i/>
      <sz val="9"/>
      <name val="Arial"/>
      <family val="2"/>
    </font>
    <font>
      <sz val="10"/>
      <name val="Arial"/>
      <family val="2"/>
    </font>
    <font>
      <i/>
      <sz val="9"/>
      <name val="Arial"/>
      <family val="2"/>
      <charset val="238"/>
    </font>
    <font>
      <b/>
      <i/>
      <sz val="8"/>
      <name val="Arial"/>
      <family val="2"/>
      <charset val="238"/>
    </font>
    <font>
      <i/>
      <sz val="8"/>
      <name val="Arial"/>
      <family val="2"/>
      <charset val="238"/>
    </font>
    <font>
      <i/>
      <sz val="10"/>
      <name val="Arial"/>
      <family val="2"/>
      <charset val="238"/>
    </font>
    <font>
      <i/>
      <vertAlign val="superscript"/>
      <sz val="10"/>
      <name val="Arial"/>
      <family val="2"/>
      <charset val="238"/>
    </font>
    <font>
      <i/>
      <sz val="9"/>
      <color indexed="9"/>
      <name val="Arial"/>
      <family val="2"/>
      <charset val="238"/>
    </font>
    <font>
      <b/>
      <i/>
      <sz val="13"/>
      <name val="Arial"/>
      <family val="2"/>
      <charset val="238"/>
    </font>
    <font>
      <b/>
      <i/>
      <sz val="11"/>
      <name val="Arial"/>
      <family val="2"/>
    </font>
    <font>
      <i/>
      <sz val="11"/>
      <name val="Arial"/>
      <family val="2"/>
    </font>
    <font>
      <vertAlign val="superscript"/>
      <sz val="10"/>
      <name val="Arial CE"/>
      <family val="2"/>
      <charset val="238"/>
    </font>
    <font>
      <sz val="11"/>
      <name val="Arial"/>
      <family val="2"/>
      <charset val="238"/>
    </font>
    <font>
      <sz val="9"/>
      <name val="Arial"/>
      <family val="2"/>
      <charset val="238"/>
    </font>
    <font>
      <b/>
      <i/>
      <sz val="11"/>
      <name val="Arial"/>
      <family val="2"/>
      <charset val="238"/>
    </font>
    <font>
      <b/>
      <i/>
      <sz val="12"/>
      <name val="Arial"/>
      <family val="2"/>
      <charset val="238"/>
    </font>
    <font>
      <i/>
      <sz val="10"/>
      <color rgb="FFFF0000"/>
      <name val="Arial"/>
      <family val="2"/>
    </font>
    <font>
      <sz val="10"/>
      <name val="Arial"/>
      <family val="2"/>
      <charset val="238"/>
    </font>
    <font>
      <i/>
      <sz val="10"/>
      <color theme="1"/>
      <name val="Arial"/>
      <family val="2"/>
      <charset val="238"/>
    </font>
    <font>
      <i/>
      <vertAlign val="superscript"/>
      <sz val="10"/>
      <name val="Arial CE"/>
      <family val="2"/>
      <charset val="238"/>
    </font>
    <font>
      <i/>
      <vertAlign val="superscript"/>
      <sz val="10"/>
      <name val="Arial CE"/>
      <charset val="238"/>
    </font>
    <font>
      <i/>
      <sz val="10"/>
      <color theme="1"/>
      <name val="Arial"/>
      <family val="2"/>
    </font>
    <font>
      <i/>
      <vertAlign val="superscript"/>
      <sz val="10"/>
      <color theme="1"/>
      <name val="Arial CE"/>
      <family val="2"/>
      <charset val="238"/>
    </font>
    <font>
      <i/>
      <sz val="10"/>
      <name val="Arial CE"/>
      <charset val="238"/>
    </font>
    <font>
      <vertAlign val="superscript"/>
      <sz val="10"/>
      <name val="Arial"/>
      <family val="2"/>
    </font>
    <font>
      <b/>
      <i/>
      <sz val="10"/>
      <color theme="1"/>
      <name val="Arial"/>
      <family val="2"/>
      <charset val="238"/>
    </font>
    <font>
      <sz val="11"/>
      <name val="Arial Narrow"/>
      <family val="2"/>
    </font>
    <font>
      <sz val="10"/>
      <name val="Arial Narrow"/>
      <family val="2"/>
    </font>
    <font>
      <sz val="8"/>
      <name val="Arial"/>
      <family val="2"/>
      <charset val="238"/>
    </font>
    <font>
      <b/>
      <sz val="8"/>
      <name val="Arial"/>
      <family val="2"/>
      <charset val="238"/>
    </font>
    <font>
      <sz val="8"/>
      <name val="Arial"/>
      <family val="2"/>
    </font>
    <font>
      <sz val="8"/>
      <name val="Symbol"/>
      <family val="1"/>
      <charset val="2"/>
    </font>
    <font>
      <b/>
      <sz val="8"/>
      <name val="Arial"/>
      <family val="2"/>
    </font>
    <font>
      <b/>
      <i/>
      <sz val="16"/>
      <name val="Arial"/>
      <family val="2"/>
      <charset val="238"/>
    </font>
    <font>
      <i/>
      <sz val="11"/>
      <name val="Arial"/>
      <family val="2"/>
      <charset val="238"/>
    </font>
    <font>
      <sz val="10"/>
      <name val="Times New Roman"/>
      <family val="1"/>
      <charset val="238"/>
    </font>
    <font>
      <b/>
      <sz val="14"/>
      <name val="Times New Roman"/>
      <family val="1"/>
      <charset val="238"/>
    </font>
    <font>
      <b/>
      <sz val="10"/>
      <name val="Times New Roman"/>
      <family val="1"/>
      <charset val="238"/>
    </font>
    <font>
      <sz val="10"/>
      <color indexed="8"/>
      <name val="Times New Roman"/>
      <family val="1"/>
      <charset val="238"/>
    </font>
    <font>
      <vertAlign val="superscript"/>
      <sz val="10"/>
      <name val="Times New Roman"/>
      <family val="1"/>
      <charset val="238"/>
    </font>
    <font>
      <sz val="10"/>
      <name val="Times New Roman"/>
      <family val="1"/>
      <charset val="1"/>
    </font>
    <font>
      <u/>
      <sz val="10"/>
      <name val="Times New Roman"/>
      <family val="1"/>
      <charset val="238"/>
    </font>
    <font>
      <sz val="10"/>
      <name val="Times New Roman"/>
      <family val="1"/>
    </font>
    <font>
      <sz val="10"/>
      <name val="Symbol"/>
      <family val="1"/>
      <charset val="2"/>
    </font>
    <font>
      <sz val="10"/>
      <color rgb="FFFF0000"/>
      <name val="Times New Roman"/>
      <family val="1"/>
      <charset val="238"/>
    </font>
    <font>
      <b/>
      <sz val="10"/>
      <name val="Arial"/>
      <family val="2"/>
      <charset val="238"/>
    </font>
    <font>
      <b/>
      <sz val="8"/>
      <color indexed="81"/>
      <name val="Tahoma"/>
      <family val="2"/>
      <charset val="238"/>
    </font>
    <font>
      <sz val="8"/>
      <color indexed="81"/>
      <name val="Tahoma"/>
      <family val="2"/>
      <charset val="238"/>
    </font>
    <font>
      <b/>
      <sz val="10"/>
      <name val="Arial"/>
      <family val="2"/>
    </font>
    <font>
      <b/>
      <sz val="10"/>
      <color indexed="10"/>
      <name val="Arial"/>
      <family val="2"/>
    </font>
    <font>
      <b/>
      <sz val="11"/>
      <name val="Arial"/>
      <family val="2"/>
    </font>
    <font>
      <b/>
      <sz val="11"/>
      <color indexed="10"/>
      <name val="Arial"/>
      <family val="2"/>
    </font>
    <font>
      <b/>
      <sz val="11"/>
      <color indexed="13"/>
      <name val="Arial"/>
      <family val="2"/>
    </font>
    <font>
      <b/>
      <sz val="10"/>
      <color indexed="13"/>
      <name val="Arial"/>
      <family val="2"/>
    </font>
    <font>
      <vertAlign val="superscript"/>
      <sz val="8"/>
      <name val="Arial"/>
      <family val="2"/>
    </font>
    <font>
      <sz val="10"/>
      <color indexed="10"/>
      <name val="Arial"/>
      <family val="2"/>
    </font>
    <font>
      <sz val="8"/>
      <color indexed="10"/>
      <name val="Arial"/>
      <family val="2"/>
    </font>
    <font>
      <b/>
      <sz val="10"/>
      <color indexed="12"/>
      <name val="Arial"/>
      <family val="2"/>
    </font>
    <font>
      <sz val="10"/>
      <color indexed="12"/>
      <name val="Arial"/>
      <family val="2"/>
    </font>
    <font>
      <sz val="11"/>
      <name val="Arial"/>
      <family val="2"/>
    </font>
    <font>
      <sz val="10"/>
      <color indexed="8"/>
      <name val="Arial"/>
      <family val="2"/>
    </font>
    <font>
      <b/>
      <sz val="8"/>
      <color indexed="10"/>
      <name val="Arial"/>
      <family val="2"/>
    </font>
    <font>
      <sz val="10"/>
      <color indexed="13"/>
      <name val="Arial"/>
      <family val="2"/>
    </font>
    <font>
      <sz val="10"/>
      <color theme="1"/>
      <name val="Arial"/>
      <family val="2"/>
    </font>
    <font>
      <b/>
      <sz val="11"/>
      <color indexed="8"/>
      <name val="Tahoma"/>
      <family val="2"/>
      <charset val="238"/>
    </font>
    <font>
      <sz val="11"/>
      <color indexed="8"/>
      <name val="Tahoma"/>
      <family val="2"/>
      <charset val="238"/>
    </font>
    <font>
      <b/>
      <sz val="9"/>
      <color indexed="8"/>
      <name val="Tahoma"/>
      <family val="2"/>
      <charset val="238"/>
    </font>
    <font>
      <sz val="10"/>
      <color indexed="8"/>
      <name val="Arial"/>
      <family val="2"/>
      <charset val="238"/>
    </font>
    <font>
      <b/>
      <sz val="12"/>
      <color indexed="8"/>
      <name val="Tahoma"/>
      <family val="2"/>
      <charset val="238"/>
    </font>
    <font>
      <sz val="10"/>
      <name val="Arial"/>
      <family val="2"/>
      <charset val="238"/>
    </font>
    <font>
      <vertAlign val="superscript"/>
      <sz val="11"/>
      <color indexed="8"/>
      <name val="Tahoma"/>
      <family val="2"/>
      <charset val="238"/>
    </font>
    <font>
      <sz val="9"/>
      <color indexed="8"/>
      <name val="Calibri"/>
      <family val="2"/>
      <charset val="238"/>
    </font>
    <font>
      <sz val="11"/>
      <color indexed="8"/>
      <name val="Arial"/>
      <family val="2"/>
      <charset val="238"/>
    </font>
    <font>
      <sz val="12"/>
      <color indexed="8"/>
      <name val="Tahoma"/>
      <family val="2"/>
      <charset val="238"/>
    </font>
    <font>
      <sz val="10"/>
      <color indexed="8"/>
      <name val="Tahoma"/>
      <family val="2"/>
      <charset val="238"/>
    </font>
    <font>
      <b/>
      <sz val="10"/>
      <color indexed="8"/>
      <name val="Tahoma"/>
      <family val="2"/>
      <charset val="238"/>
    </font>
    <font>
      <b/>
      <sz val="10"/>
      <color indexed="8"/>
      <name val="Arial"/>
      <family val="2"/>
      <charset val="238"/>
    </font>
    <font>
      <vertAlign val="superscript"/>
      <sz val="11"/>
      <name val="Arial"/>
      <family val="2"/>
      <charset val="238"/>
    </font>
    <font>
      <i/>
      <vertAlign val="superscript"/>
      <sz val="9"/>
      <name val="Arial"/>
      <family val="2"/>
    </font>
    <font>
      <b/>
      <sz val="11"/>
      <name val="Arial"/>
      <family val="2"/>
      <charset val="238"/>
    </font>
    <font>
      <sz val="11"/>
      <color indexed="10"/>
      <name val="Arial"/>
      <family val="2"/>
    </font>
    <font>
      <b/>
      <sz val="11"/>
      <name val="Arial CE"/>
      <family val="2"/>
      <charset val="238"/>
    </font>
    <font>
      <sz val="11"/>
      <name val="Arial CE"/>
      <family val="2"/>
      <charset val="238"/>
    </font>
    <font>
      <sz val="9"/>
      <name val="Times New Roman"/>
      <family val="1"/>
      <charset val="238"/>
    </font>
  </fonts>
  <fills count="1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indexed="13"/>
        <bgColor indexed="64"/>
      </patternFill>
    </fill>
    <fill>
      <patternFill patternType="solid">
        <fgColor indexed="51"/>
        <bgColor indexed="64"/>
      </patternFill>
    </fill>
    <fill>
      <patternFill patternType="solid">
        <fgColor rgb="FF92D050"/>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40"/>
        <bgColor indexed="64"/>
      </patternFill>
    </fill>
    <fill>
      <patternFill patternType="solid">
        <fgColor indexed="42"/>
        <bgColor indexed="64"/>
      </patternFill>
    </fill>
    <fill>
      <patternFill patternType="solid">
        <fgColor rgb="FFCCFFFF"/>
        <bgColor indexed="64"/>
      </patternFill>
    </fill>
  </fills>
  <borders count="41">
    <border>
      <left/>
      <right/>
      <top/>
      <bottom/>
      <diagonal/>
    </border>
    <border>
      <left/>
      <right/>
      <top/>
      <bottom style="thin">
        <color indexed="64"/>
      </bottom>
      <diagonal/>
    </border>
    <border>
      <left/>
      <right/>
      <top/>
      <bottom style="double">
        <color indexed="64"/>
      </bottom>
      <diagonal/>
    </border>
    <border>
      <left/>
      <right/>
      <top style="double">
        <color indexed="64"/>
      </top>
      <bottom/>
      <diagonal/>
    </border>
    <border>
      <left/>
      <right/>
      <top style="thin">
        <color auto="1"/>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6">
    <xf numFmtId="0" fontId="0" fillId="0" borderId="0"/>
    <xf numFmtId="0" fontId="3" fillId="0" borderId="0"/>
    <xf numFmtId="0" fontId="4" fillId="0" borderId="0"/>
    <xf numFmtId="0" fontId="3" fillId="0" borderId="0"/>
    <xf numFmtId="0" fontId="9" fillId="0" borderId="0"/>
    <xf numFmtId="0" fontId="3" fillId="0" borderId="0"/>
    <xf numFmtId="0" fontId="3" fillId="0" borderId="0"/>
    <xf numFmtId="0" fontId="3" fillId="0" borderId="0"/>
    <xf numFmtId="0" fontId="3" fillId="0" borderId="0"/>
    <xf numFmtId="166"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43" fillId="10" borderId="0" applyNumberFormat="0" applyFont="0" applyBorder="0" applyAlignment="0" applyProtection="0"/>
    <xf numFmtId="0" fontId="3" fillId="0" borderId="0"/>
    <xf numFmtId="0" fontId="82" fillId="0" borderId="0"/>
  </cellStyleXfs>
  <cellXfs count="931">
    <xf numFmtId="0" fontId="0" fillId="0" borderId="0" xfId="0"/>
    <xf numFmtId="0" fontId="2" fillId="0" borderId="0" xfId="0" applyFont="1" applyFill="1" applyBorder="1"/>
    <xf numFmtId="0" fontId="5" fillId="0" borderId="0" xfId="2" applyFont="1"/>
    <xf numFmtId="0" fontId="5" fillId="0" borderId="0" xfId="2" applyFont="1" applyFill="1"/>
    <xf numFmtId="2" fontId="2" fillId="0" borderId="0" xfId="0" applyNumberFormat="1" applyFont="1" applyFill="1" applyBorder="1" applyAlignment="1">
      <alignment horizontal="right"/>
    </xf>
    <xf numFmtId="2" fontId="2" fillId="0" borderId="0" xfId="0" applyNumberFormat="1" applyFont="1" applyBorder="1"/>
    <xf numFmtId="4" fontId="2" fillId="0" borderId="0" xfId="0" applyNumberFormat="1" applyFont="1" applyFill="1" applyBorder="1"/>
    <xf numFmtId="4" fontId="2" fillId="0" borderId="0" xfId="0" applyNumberFormat="1" applyFont="1" applyFill="1" applyBorder="1" applyAlignment="1">
      <alignment horizontal="center"/>
    </xf>
    <xf numFmtId="4" fontId="1" fillId="0" borderId="0" xfId="0" applyNumberFormat="1" applyFont="1" applyFill="1" applyBorder="1"/>
    <xf numFmtId="4" fontId="2" fillId="0" borderId="0" xfId="0" applyNumberFormat="1" applyFont="1" applyFill="1" applyBorder="1" applyAlignment="1">
      <alignment horizontal="left" vertical="top"/>
    </xf>
    <xf numFmtId="4" fontId="2" fillId="0" borderId="0" xfId="1" applyNumberFormat="1" applyFont="1" applyFill="1" applyAlignment="1">
      <alignment horizontal="justify" vertical="top" wrapText="1" shrinkToFit="1"/>
    </xf>
    <xf numFmtId="4" fontId="2" fillId="0" borderId="0" xfId="1" applyNumberFormat="1" applyFont="1" applyFill="1" applyBorder="1" applyAlignment="1">
      <alignment horizontal="justify" vertical="top" wrapText="1" shrinkToFit="1"/>
    </xf>
    <xf numFmtId="4" fontId="5" fillId="0" borderId="0" xfId="0" applyNumberFormat="1" applyFont="1"/>
    <xf numFmtId="4" fontId="7" fillId="2" borderId="0" xfId="1" applyNumberFormat="1" applyFont="1" applyFill="1" applyAlignment="1">
      <alignment horizontal="justify" vertical="top" wrapText="1" shrinkToFit="1"/>
    </xf>
    <xf numFmtId="4" fontId="0" fillId="0" borderId="0" xfId="0" applyNumberFormat="1"/>
    <xf numFmtId="4" fontId="5" fillId="0" borderId="0" xfId="2" applyNumberFormat="1" applyFont="1"/>
    <xf numFmtId="4" fontId="2" fillId="0" borderId="0" xfId="0" applyNumberFormat="1" applyFont="1" applyFill="1" applyBorder="1" applyAlignment="1">
      <alignment vertical="center"/>
    </xf>
    <xf numFmtId="4" fontId="6" fillId="0" borderId="0" xfId="0" applyNumberFormat="1" applyFont="1" applyFill="1" applyBorder="1"/>
    <xf numFmtId="4" fontId="2" fillId="0" borderId="1" xfId="0" applyNumberFormat="1" applyFont="1" applyFill="1" applyBorder="1"/>
    <xf numFmtId="4" fontId="2" fillId="0" borderId="1" xfId="0" applyNumberFormat="1" applyFont="1" applyFill="1" applyBorder="1" applyAlignment="1">
      <alignment horizontal="center"/>
    </xf>
    <xf numFmtId="4" fontId="6" fillId="0" borderId="0" xfId="0" applyNumberFormat="1" applyFont="1" applyFill="1" applyBorder="1" applyAlignment="1">
      <alignment vertical="center"/>
    </xf>
    <xf numFmtId="4" fontId="2" fillId="0" borderId="2" xfId="0" applyNumberFormat="1" applyFont="1" applyFill="1" applyBorder="1"/>
    <xf numFmtId="4" fontId="2" fillId="0" borderId="2" xfId="0" applyNumberFormat="1" applyFont="1" applyFill="1" applyBorder="1" applyAlignment="1">
      <alignment vertical="center"/>
    </xf>
    <xf numFmtId="4" fontId="2" fillId="0" borderId="2" xfId="0" applyNumberFormat="1" applyFont="1" applyFill="1" applyBorder="1" applyAlignment="1">
      <alignment horizontal="center"/>
    </xf>
    <xf numFmtId="2" fontId="2" fillId="0" borderId="1" xfId="0" applyNumberFormat="1" applyFont="1" applyFill="1" applyBorder="1" applyAlignment="1">
      <alignment horizontal="right"/>
    </xf>
    <xf numFmtId="2" fontId="2" fillId="0" borderId="2" xfId="0" applyNumberFormat="1" applyFont="1" applyFill="1" applyBorder="1" applyAlignment="1">
      <alignment horizontal="right"/>
    </xf>
    <xf numFmtId="0" fontId="2" fillId="0" borderId="0" xfId="0" applyFont="1" applyBorder="1"/>
    <xf numFmtId="0" fontId="12" fillId="0" borderId="0" xfId="1" applyFont="1"/>
    <xf numFmtId="0" fontId="13" fillId="0" borderId="0" xfId="1" quotePrefix="1" applyFont="1" applyAlignment="1">
      <alignment horizontal="left" vertical="top"/>
    </xf>
    <xf numFmtId="0" fontId="12" fillId="0" borderId="0" xfId="1" applyFont="1" applyAlignment="1">
      <alignment horizontal="justify" vertical="justify" wrapText="1" shrinkToFit="1"/>
    </xf>
    <xf numFmtId="0" fontId="13" fillId="0" borderId="0" xfId="1" applyFont="1" applyAlignment="1">
      <alignment horizontal="justify" vertical="justify" wrapText="1" shrinkToFit="1"/>
    </xf>
    <xf numFmtId="0" fontId="2" fillId="0" borderId="0" xfId="3" applyNumberFormat="1" applyFont="1" applyBorder="1" applyAlignment="1">
      <alignment horizontal="center" wrapText="1"/>
    </xf>
    <xf numFmtId="0" fontId="2" fillId="0" borderId="0" xfId="0" applyFont="1" applyBorder="1" applyAlignment="1">
      <alignment horizontal="left" vertical="top"/>
    </xf>
    <xf numFmtId="0" fontId="2" fillId="0" borderId="0" xfId="4" applyFont="1" applyBorder="1" applyAlignment="1">
      <alignment horizontal="center" vertical="top"/>
    </xf>
    <xf numFmtId="0" fontId="2" fillId="0" borderId="0" xfId="1" applyFont="1" applyBorder="1" applyAlignment="1">
      <alignment horizontal="justify"/>
    </xf>
    <xf numFmtId="165" fontId="2" fillId="0" borderId="0" xfId="1" applyNumberFormat="1" applyFont="1" applyBorder="1" applyAlignment="1">
      <alignment horizontal="right"/>
    </xf>
    <xf numFmtId="165" fontId="2" fillId="0" borderId="0" xfId="1" applyNumberFormat="1" applyFont="1" applyFill="1" applyBorder="1" applyAlignment="1">
      <alignment horizontal="right"/>
    </xf>
    <xf numFmtId="1" fontId="2" fillId="0" borderId="0" xfId="1" applyNumberFormat="1" applyFont="1" applyFill="1" applyBorder="1" applyAlignment="1">
      <alignment horizontal="right"/>
    </xf>
    <xf numFmtId="0" fontId="13" fillId="0" borderId="0" xfId="1" applyFont="1" applyAlignment="1">
      <alignment vertical="top"/>
    </xf>
    <xf numFmtId="0" fontId="13" fillId="0" borderId="0" xfId="1" quotePrefix="1" applyFont="1" applyAlignment="1">
      <alignment horizontal="justify" vertical="justify" wrapText="1" shrinkToFit="1"/>
    </xf>
    <xf numFmtId="0" fontId="7" fillId="0" borderId="0" xfId="3" applyNumberFormat="1" applyFont="1" applyBorder="1" applyAlignment="1">
      <alignment horizontal="left" vertical="center" wrapText="1"/>
    </xf>
    <xf numFmtId="0" fontId="12" fillId="0" borderId="0" xfId="1" applyFont="1" applyAlignment="1">
      <alignment vertical="center"/>
    </xf>
    <xf numFmtId="0" fontId="2" fillId="0" borderId="0" xfId="0" applyFont="1" applyBorder="1" applyAlignment="1">
      <alignment vertical="center"/>
    </xf>
    <xf numFmtId="2" fontId="2" fillId="0" borderId="0" xfId="0" applyNumberFormat="1" applyFont="1" applyBorder="1" applyAlignment="1">
      <alignment vertical="center"/>
    </xf>
    <xf numFmtId="0" fontId="2" fillId="0" borderId="0" xfId="3" applyNumberFormat="1" applyFont="1" applyBorder="1" applyAlignment="1">
      <alignment horizontal="center" vertical="center" wrapText="1"/>
    </xf>
    <xf numFmtId="2" fontId="2" fillId="0" borderId="0" xfId="0" applyNumberFormat="1" applyFont="1" applyFill="1" applyBorder="1" applyAlignment="1">
      <alignment horizontal="right" vertical="center"/>
    </xf>
    <xf numFmtId="4" fontId="5" fillId="0" borderId="0" xfId="0" applyNumberFormat="1" applyFont="1" applyAlignment="1">
      <alignment vertical="center"/>
    </xf>
    <xf numFmtId="49" fontId="2" fillId="0" borderId="0" xfId="1" applyNumberFormat="1" applyFont="1" applyBorder="1" applyAlignment="1">
      <alignment horizontal="justify" vertical="center"/>
    </xf>
    <xf numFmtId="0" fontId="2" fillId="0" borderId="0" xfId="4" applyFont="1" applyBorder="1" applyAlignment="1">
      <alignment horizontal="center"/>
    </xf>
    <xf numFmtId="4" fontId="2" fillId="0" borderId="0" xfId="0" applyNumberFormat="1" applyFont="1" applyFill="1" applyBorder="1" applyAlignment="1">
      <alignment horizontal="right"/>
    </xf>
    <xf numFmtId="0" fontId="2" fillId="0" borderId="0" xfId="0" applyFont="1" applyBorder="1" applyAlignment="1">
      <alignment horizontal="right"/>
    </xf>
    <xf numFmtId="0" fontId="2" fillId="0" borderId="0" xfId="0" applyFont="1" applyFill="1" applyBorder="1" applyAlignment="1">
      <alignment horizontal="right"/>
    </xf>
    <xf numFmtId="2" fontId="2" fillId="0" borderId="0" xfId="1" applyNumberFormat="1" applyFont="1" applyAlignment="1">
      <alignment horizontal="right"/>
    </xf>
    <xf numFmtId="2" fontId="14" fillId="0" borderId="0" xfId="0" applyNumberFormat="1" applyFont="1" applyAlignment="1">
      <alignment horizontal="right"/>
    </xf>
    <xf numFmtId="165" fontId="2" fillId="0" borderId="0" xfId="0" applyNumberFormat="1" applyFont="1" applyFill="1" applyBorder="1" applyAlignment="1">
      <alignment horizontal="right"/>
    </xf>
    <xf numFmtId="165" fontId="2" fillId="0" borderId="1" xfId="1" applyNumberFormat="1" applyFont="1" applyBorder="1" applyAlignment="1">
      <alignment horizontal="right"/>
    </xf>
    <xf numFmtId="0" fontId="2" fillId="0" borderId="0" xfId="4" applyFont="1" applyBorder="1" applyAlignment="1">
      <alignment horizontal="right"/>
    </xf>
    <xf numFmtId="0" fontId="2" fillId="0" borderId="0" xfId="5" applyFont="1" applyBorder="1" applyAlignment="1">
      <alignment horizontal="center"/>
    </xf>
    <xf numFmtId="0" fontId="2" fillId="0" borderId="0" xfId="6" applyFont="1" applyBorder="1"/>
    <xf numFmtId="4" fontId="16" fillId="2" borderId="0" xfId="0" applyNumberFormat="1" applyFont="1" applyFill="1" applyBorder="1" applyAlignment="1">
      <alignment horizontal="center" vertical="center"/>
    </xf>
    <xf numFmtId="4" fontId="16" fillId="2" borderId="0" xfId="0" applyNumberFormat="1" applyFont="1" applyFill="1" applyBorder="1" applyAlignment="1">
      <alignment horizontal="center" vertical="center" wrapText="1"/>
    </xf>
    <xf numFmtId="2" fontId="16" fillId="2" borderId="0" xfId="0" applyNumberFormat="1" applyFont="1" applyFill="1" applyBorder="1" applyAlignment="1">
      <alignment horizontal="right" vertical="center"/>
    </xf>
    <xf numFmtId="4" fontId="17" fillId="0" borderId="0" xfId="0" applyNumberFormat="1" applyFont="1" applyFill="1" applyBorder="1"/>
    <xf numFmtId="0" fontId="2" fillId="0" borderId="0" xfId="5" applyFont="1" applyBorder="1" applyAlignment="1">
      <alignment horizontal="justify" vertical="center"/>
    </xf>
    <xf numFmtId="49" fontId="2" fillId="0" borderId="0" xfId="1" quotePrefix="1" applyNumberFormat="1" applyFont="1" applyBorder="1" applyAlignment="1">
      <alignment horizontal="justify" vertical="center"/>
    </xf>
    <xf numFmtId="0" fontId="2" fillId="0" borderId="0" xfId="1" applyFont="1" applyBorder="1" applyAlignment="1">
      <alignment horizontal="justify" vertical="center"/>
    </xf>
    <xf numFmtId="49" fontId="1" fillId="0" borderId="0" xfId="0" applyNumberFormat="1" applyFont="1" applyFill="1" applyBorder="1"/>
    <xf numFmtId="4" fontId="2" fillId="0" borderId="0" xfId="7" applyNumberFormat="1" applyFont="1" applyFill="1" applyBorder="1"/>
    <xf numFmtId="4" fontId="2" fillId="0" borderId="0" xfId="7" applyNumberFormat="1" applyFont="1" applyFill="1" applyBorder="1" applyAlignment="1">
      <alignment horizontal="center"/>
    </xf>
    <xf numFmtId="4" fontId="16" fillId="2" borderId="0" xfId="7" applyNumberFormat="1" applyFont="1" applyFill="1" applyBorder="1" applyAlignment="1">
      <alignment horizontal="center" vertical="center"/>
    </xf>
    <xf numFmtId="4" fontId="16" fillId="2" borderId="0" xfId="7" applyNumberFormat="1" applyFont="1" applyFill="1" applyBorder="1" applyAlignment="1">
      <alignment horizontal="center" vertical="center" wrapText="1"/>
    </xf>
    <xf numFmtId="4" fontId="17" fillId="0" borderId="0" xfId="7" applyNumberFormat="1" applyFont="1" applyFill="1" applyBorder="1"/>
    <xf numFmtId="4" fontId="1" fillId="0" borderId="0" xfId="7" applyNumberFormat="1" applyFont="1" applyFill="1" applyBorder="1"/>
    <xf numFmtId="4" fontId="22" fillId="0" borderId="0" xfId="7" applyNumberFormat="1" applyFont="1" applyFill="1" applyBorder="1"/>
    <xf numFmtId="4" fontId="23" fillId="0" borderId="0" xfId="7" applyNumberFormat="1" applyFont="1" applyFill="1" applyBorder="1" applyAlignment="1">
      <alignment horizontal="center"/>
    </xf>
    <xf numFmtId="4" fontId="23" fillId="0" borderId="0" xfId="7" applyNumberFormat="1" applyFont="1" applyFill="1" applyBorder="1"/>
    <xf numFmtId="4" fontId="2" fillId="0" borderId="0" xfId="7" applyNumberFormat="1" applyFont="1" applyFill="1" applyBorder="1" applyAlignment="1">
      <alignment horizontal="left" vertical="top"/>
    </xf>
    <xf numFmtId="0" fontId="18" fillId="0" borderId="0" xfId="1" applyFont="1" applyFill="1" applyAlignment="1">
      <alignment horizontal="justify" vertical="top" wrapText="1" shrinkToFit="1"/>
    </xf>
    <xf numFmtId="4" fontId="3" fillId="0" borderId="0" xfId="7" applyNumberFormat="1"/>
    <xf numFmtId="16" fontId="2" fillId="0" borderId="0" xfId="7" applyNumberFormat="1" applyFont="1" applyFill="1" applyBorder="1" applyAlignment="1">
      <alignment horizontal="left" vertical="top"/>
    </xf>
    <xf numFmtId="0" fontId="18" fillId="0" borderId="0" xfId="8" applyFont="1" applyFill="1" applyAlignment="1">
      <alignment horizontal="justify" vertical="top" wrapText="1" shrinkToFit="1"/>
    </xf>
    <xf numFmtId="0" fontId="2" fillId="0" borderId="0" xfId="7" applyFont="1" applyFill="1" applyBorder="1"/>
    <xf numFmtId="4" fontId="1" fillId="2" borderId="0" xfId="7" applyNumberFormat="1" applyFont="1" applyFill="1" applyBorder="1"/>
    <xf numFmtId="4" fontId="2" fillId="2" borderId="0" xfId="7" applyNumberFormat="1" applyFont="1" applyFill="1" applyBorder="1" applyAlignment="1">
      <alignment horizontal="center"/>
    </xf>
    <xf numFmtId="4" fontId="2" fillId="2" borderId="0" xfId="7" applyNumberFormat="1" applyFont="1" applyFill="1" applyBorder="1"/>
    <xf numFmtId="4" fontId="6" fillId="2" borderId="0" xfId="7" applyNumberFormat="1" applyFont="1" applyFill="1" applyBorder="1"/>
    <xf numFmtId="4" fontId="4" fillId="0" borderId="0" xfId="2" applyNumberFormat="1" applyFont="1"/>
    <xf numFmtId="4" fontId="25" fillId="0" borderId="0" xfId="7" applyNumberFormat="1" applyFont="1"/>
    <xf numFmtId="4" fontId="6" fillId="0" borderId="0" xfId="7" applyNumberFormat="1" applyFont="1" applyFill="1" applyBorder="1"/>
    <xf numFmtId="4" fontId="18" fillId="0" borderId="0" xfId="8" applyNumberFormat="1" applyFont="1" applyFill="1" applyAlignment="1">
      <alignment horizontal="justify" vertical="top" wrapText="1" shrinkToFit="1"/>
    </xf>
    <xf numFmtId="4" fontId="2" fillId="0" borderId="0" xfId="8" applyNumberFormat="1" applyFont="1" applyFill="1" applyAlignment="1">
      <alignment horizontal="justify" vertical="top" wrapText="1" shrinkToFit="1"/>
    </xf>
    <xf numFmtId="4" fontId="7" fillId="0" borderId="0" xfId="8" applyNumberFormat="1" applyFont="1" applyFill="1" applyAlignment="1">
      <alignment horizontal="justify" vertical="top" wrapText="1" shrinkToFit="1"/>
    </xf>
    <xf numFmtId="0" fontId="2" fillId="0" borderId="0" xfId="7" applyFont="1" applyBorder="1"/>
    <xf numFmtId="0" fontId="2" fillId="0" borderId="0" xfId="8" applyFont="1" applyBorder="1" applyAlignment="1">
      <alignment horizontal="justify"/>
    </xf>
    <xf numFmtId="165" fontId="2" fillId="0" borderId="0" xfId="8" applyNumberFormat="1" applyFont="1" applyFill="1" applyBorder="1" applyAlignment="1">
      <alignment horizontal="right"/>
    </xf>
    <xf numFmtId="2" fontId="2" fillId="0" borderId="0" xfId="7" applyNumberFormat="1" applyFont="1" applyFill="1" applyBorder="1" applyAlignment="1">
      <alignment horizontal="right"/>
    </xf>
    <xf numFmtId="0" fontId="2" fillId="0" borderId="0" xfId="7" applyFont="1" applyBorder="1" applyAlignment="1">
      <alignment horizontal="left" vertical="top"/>
    </xf>
    <xf numFmtId="2" fontId="2" fillId="0" borderId="0" xfId="8" applyNumberFormat="1" applyFont="1" applyBorder="1" applyAlignment="1">
      <alignment horizontal="right"/>
    </xf>
    <xf numFmtId="2" fontId="2" fillId="0" borderId="1" xfId="8" applyNumberFormat="1" applyFont="1" applyBorder="1" applyAlignment="1">
      <alignment horizontal="right"/>
    </xf>
    <xf numFmtId="165" fontId="2" fillId="0" borderId="0" xfId="7" applyNumberFormat="1" applyFont="1" applyFill="1" applyBorder="1" applyAlignment="1">
      <alignment horizontal="right"/>
    </xf>
    <xf numFmtId="4" fontId="2" fillId="0" borderId="0" xfId="7" applyNumberFormat="1" applyFont="1" applyFill="1" applyBorder="1" applyAlignment="1">
      <alignment vertical="top"/>
    </xf>
    <xf numFmtId="0" fontId="3" fillId="0" borderId="0" xfId="7" applyFont="1"/>
    <xf numFmtId="49" fontId="2" fillId="0" borderId="0" xfId="8" applyNumberFormat="1" applyFont="1" applyBorder="1" applyAlignment="1">
      <alignment horizontal="justify" vertical="center"/>
    </xf>
    <xf numFmtId="0" fontId="2" fillId="0" borderId="0" xfId="3" applyNumberFormat="1" applyFont="1" applyFill="1" applyBorder="1" applyAlignment="1">
      <alignment horizontal="center" wrapText="1"/>
    </xf>
    <xf numFmtId="2" fontId="2" fillId="0" borderId="0" xfId="8" applyNumberFormat="1" applyFont="1" applyFill="1" applyBorder="1" applyAlignment="1">
      <alignment horizontal="right"/>
    </xf>
    <xf numFmtId="2" fontId="2" fillId="0" borderId="0" xfId="7" applyNumberFormat="1" applyFont="1" applyFill="1" applyBorder="1"/>
    <xf numFmtId="0" fontId="2" fillId="0" borderId="0" xfId="8" applyFont="1" applyFill="1" applyAlignment="1">
      <alignment horizontal="justify" vertical="top" wrapText="1" shrinkToFit="1"/>
    </xf>
    <xf numFmtId="4" fontId="28" fillId="0" borderId="0" xfId="7" applyNumberFormat="1" applyFont="1" applyFill="1" applyBorder="1" applyAlignment="1">
      <alignment vertical="center"/>
    </xf>
    <xf numFmtId="4" fontId="27" fillId="0" borderId="0" xfId="7" applyNumberFormat="1" applyFont="1" applyFill="1" applyBorder="1" applyAlignment="1">
      <alignment horizontal="right" vertical="center"/>
    </xf>
    <xf numFmtId="49" fontId="22" fillId="0" borderId="0" xfId="7" applyNumberFormat="1" applyFont="1" applyFill="1" applyBorder="1"/>
    <xf numFmtId="49" fontId="6" fillId="0" borderId="0" xfId="0" applyNumberFormat="1" applyFont="1" applyFill="1" applyBorder="1" applyAlignment="1">
      <alignment horizontal="center"/>
    </xf>
    <xf numFmtId="4" fontId="29" fillId="0" borderId="0" xfId="7" applyNumberFormat="1" applyFont="1" applyFill="1" applyBorder="1"/>
    <xf numFmtId="0" fontId="29" fillId="0" borderId="0" xfId="0" applyFont="1" applyFill="1" applyBorder="1"/>
    <xf numFmtId="0" fontId="2" fillId="0" borderId="0" xfId="1" applyFont="1" applyAlignment="1">
      <alignment horizontal="left" vertical="top"/>
    </xf>
    <xf numFmtId="0" fontId="1" fillId="0" borderId="0" xfId="0" quotePrefix="1" applyNumberFormat="1" applyFont="1" applyFill="1" applyBorder="1" applyAlignment="1">
      <alignment horizontal="left"/>
    </xf>
    <xf numFmtId="49" fontId="6" fillId="0" borderId="0" xfId="0" quotePrefix="1" applyNumberFormat="1" applyFont="1" applyFill="1" applyBorder="1" applyAlignment="1">
      <alignment horizontal="center"/>
    </xf>
    <xf numFmtId="0" fontId="0" fillId="0" borderId="0" xfId="0"/>
    <xf numFmtId="0" fontId="2" fillId="0" borderId="0" xfId="0" applyFont="1" applyFill="1" applyBorder="1"/>
    <xf numFmtId="2" fontId="2" fillId="0" borderId="0" xfId="0" applyNumberFormat="1" applyFont="1" applyFill="1" applyBorder="1" applyAlignment="1">
      <alignment horizontal="right"/>
    </xf>
    <xf numFmtId="2" fontId="2" fillId="0" borderId="0" xfId="0" applyNumberFormat="1" applyFont="1" applyBorder="1"/>
    <xf numFmtId="4" fontId="2" fillId="0" borderId="0" xfId="0" applyNumberFormat="1" applyFont="1" applyFill="1" applyBorder="1"/>
    <xf numFmtId="4" fontId="2" fillId="0" borderId="0" xfId="0" applyNumberFormat="1" applyFont="1" applyFill="1" applyBorder="1" applyAlignment="1">
      <alignment horizontal="center"/>
    </xf>
    <xf numFmtId="4" fontId="1" fillId="0" borderId="0" xfId="0" applyNumberFormat="1" applyFont="1" applyFill="1" applyBorder="1"/>
    <xf numFmtId="4" fontId="2" fillId="0" borderId="0" xfId="0" applyNumberFormat="1" applyFont="1" applyFill="1" applyBorder="1" applyAlignment="1">
      <alignment horizontal="left" vertical="top"/>
    </xf>
    <xf numFmtId="4" fontId="2" fillId="0" borderId="0" xfId="1" applyNumberFormat="1" applyFont="1" applyFill="1" applyAlignment="1">
      <alignment horizontal="justify" vertical="top" wrapText="1" shrinkToFit="1"/>
    </xf>
    <xf numFmtId="4" fontId="2" fillId="0" borderId="0" xfId="1" applyNumberFormat="1" applyFont="1" applyFill="1" applyBorder="1" applyAlignment="1">
      <alignment horizontal="justify" vertical="top" wrapText="1" shrinkToFit="1"/>
    </xf>
    <xf numFmtId="4" fontId="2" fillId="0" borderId="0" xfId="0" applyNumberFormat="1" applyFont="1" applyFill="1" applyBorder="1" applyAlignment="1">
      <alignment vertical="center"/>
    </xf>
    <xf numFmtId="4" fontId="6" fillId="0" borderId="0" xfId="0" applyNumberFormat="1" applyFont="1" applyFill="1" applyBorder="1"/>
    <xf numFmtId="4" fontId="2" fillId="0" borderId="1" xfId="0" applyNumberFormat="1" applyFont="1" applyFill="1" applyBorder="1"/>
    <xf numFmtId="4" fontId="2" fillId="0" borderId="1" xfId="0" applyNumberFormat="1" applyFont="1" applyFill="1" applyBorder="1" applyAlignment="1">
      <alignment horizontal="center"/>
    </xf>
    <xf numFmtId="4" fontId="6" fillId="0" borderId="0" xfId="0" applyNumberFormat="1" applyFont="1" applyFill="1" applyBorder="1" applyAlignment="1">
      <alignment vertical="center"/>
    </xf>
    <xf numFmtId="4" fontId="2" fillId="0" borderId="2" xfId="0" applyNumberFormat="1" applyFont="1" applyFill="1" applyBorder="1"/>
    <xf numFmtId="4" fontId="2" fillId="0" borderId="2" xfId="0" applyNumberFormat="1" applyFont="1" applyFill="1" applyBorder="1" applyAlignment="1">
      <alignment vertical="center"/>
    </xf>
    <xf numFmtId="4" fontId="2" fillId="0" borderId="2" xfId="0" applyNumberFormat="1" applyFont="1" applyFill="1" applyBorder="1" applyAlignment="1">
      <alignment horizontal="center"/>
    </xf>
    <xf numFmtId="2" fontId="2" fillId="0" borderId="1" xfId="0" applyNumberFormat="1" applyFont="1" applyFill="1" applyBorder="1" applyAlignment="1">
      <alignment horizontal="right"/>
    </xf>
    <xf numFmtId="2" fontId="2" fillId="0" borderId="2" xfId="0" applyNumberFormat="1" applyFont="1" applyFill="1" applyBorder="1" applyAlignment="1">
      <alignment horizontal="right"/>
    </xf>
    <xf numFmtId="0" fontId="2" fillId="0" borderId="0" xfId="0" applyFont="1" applyBorder="1"/>
    <xf numFmtId="0" fontId="12" fillId="0" borderId="0" xfId="1" applyFont="1"/>
    <xf numFmtId="0" fontId="13" fillId="0" borderId="0" xfId="1" quotePrefix="1" applyFont="1" applyAlignment="1">
      <alignment horizontal="left" vertical="top"/>
    </xf>
    <xf numFmtId="0" fontId="12" fillId="0" borderId="0" xfId="1" applyFont="1" applyAlignment="1">
      <alignment horizontal="justify" vertical="justify" wrapText="1" shrinkToFit="1"/>
    </xf>
    <xf numFmtId="0" fontId="2" fillId="0" borderId="0" xfId="3" applyNumberFormat="1" applyFont="1" applyBorder="1" applyAlignment="1">
      <alignment horizontal="center" wrapText="1"/>
    </xf>
    <xf numFmtId="0" fontId="2" fillId="0" borderId="0" xfId="0" applyFont="1" applyBorder="1" applyAlignment="1">
      <alignment horizontal="left" vertical="top"/>
    </xf>
    <xf numFmtId="0" fontId="2" fillId="0" borderId="0" xfId="4" applyFont="1" applyBorder="1" applyAlignment="1">
      <alignment horizontal="center" vertical="top"/>
    </xf>
    <xf numFmtId="165" fontId="2" fillId="0" borderId="0" xfId="1" applyNumberFormat="1" applyFont="1" applyBorder="1" applyAlignment="1">
      <alignment horizontal="right"/>
    </xf>
    <xf numFmtId="0" fontId="7" fillId="0" borderId="0" xfId="3" applyNumberFormat="1" applyFont="1" applyBorder="1" applyAlignment="1">
      <alignment horizontal="left" vertical="center" wrapText="1"/>
    </xf>
    <xf numFmtId="0" fontId="12" fillId="0" borderId="0" xfId="1" applyFont="1" applyAlignment="1">
      <alignment vertical="center"/>
    </xf>
    <xf numFmtId="2" fontId="2" fillId="0" borderId="0" xfId="0" applyNumberFormat="1" applyFont="1" applyBorder="1" applyAlignment="1">
      <alignment vertical="center"/>
    </xf>
    <xf numFmtId="0" fontId="2" fillId="0" borderId="0" xfId="3" applyNumberFormat="1" applyFont="1" applyBorder="1" applyAlignment="1">
      <alignment horizontal="center" vertical="center" wrapText="1"/>
    </xf>
    <xf numFmtId="2" fontId="2" fillId="0" borderId="0" xfId="0" applyNumberFormat="1" applyFont="1" applyFill="1" applyBorder="1" applyAlignment="1">
      <alignment horizontal="right" vertical="center"/>
    </xf>
    <xf numFmtId="0" fontId="2" fillId="0" borderId="0" xfId="0" applyFont="1" applyBorder="1" applyAlignment="1">
      <alignment horizontal="right"/>
    </xf>
    <xf numFmtId="165" fontId="2" fillId="0" borderId="0" xfId="0" applyNumberFormat="1" applyFont="1" applyFill="1" applyBorder="1" applyAlignment="1">
      <alignment horizontal="right"/>
    </xf>
    <xf numFmtId="165" fontId="2" fillId="0" borderId="1" xfId="1" applyNumberFormat="1" applyFont="1" applyBorder="1" applyAlignment="1">
      <alignment horizontal="right"/>
    </xf>
    <xf numFmtId="0" fontId="2" fillId="0" borderId="0" xfId="4" applyFont="1" applyBorder="1" applyAlignment="1">
      <alignment horizontal="right"/>
    </xf>
    <xf numFmtId="0" fontId="2" fillId="0" borderId="0" xfId="1" quotePrefix="1" applyFont="1" applyAlignment="1">
      <alignment horizontal="left" vertical="top"/>
    </xf>
    <xf numFmtId="0" fontId="18" fillId="0" borderId="0" xfId="1" applyFont="1" applyAlignment="1">
      <alignment horizontal="justify" vertical="top" wrapText="1" shrinkToFit="1"/>
    </xf>
    <xf numFmtId="0" fontId="18" fillId="0" borderId="0" xfId="4" applyFont="1" applyAlignment="1"/>
    <xf numFmtId="4" fontId="18" fillId="0" borderId="0" xfId="1" applyNumberFormat="1" applyFont="1" applyAlignment="1">
      <alignment horizontal="center"/>
    </xf>
    <xf numFmtId="4" fontId="15" fillId="0" borderId="0" xfId="0" applyNumberFormat="1" applyFont="1" applyFill="1"/>
    <xf numFmtId="0" fontId="18" fillId="0" borderId="0" xfId="1" applyFont="1" applyAlignment="1">
      <alignment vertical="top" wrapText="1" shrinkToFit="1"/>
    </xf>
    <xf numFmtId="0" fontId="18" fillId="0" borderId="0" xfId="4" applyFont="1" applyAlignment="1">
      <alignment horizontal="center"/>
    </xf>
    <xf numFmtId="4" fontId="20" fillId="0" borderId="0" xfId="1" applyNumberFormat="1" applyFont="1" applyFill="1"/>
    <xf numFmtId="0" fontId="18" fillId="0" borderId="0" xfId="1" applyFont="1" applyAlignment="1">
      <alignment horizontal="center"/>
    </xf>
    <xf numFmtId="4" fontId="18" fillId="0" borderId="0" xfId="1" applyNumberFormat="1" applyFont="1"/>
    <xf numFmtId="0" fontId="7" fillId="0" borderId="0" xfId="3" applyNumberFormat="1" applyFont="1" applyBorder="1" applyAlignment="1">
      <alignment horizontal="left" vertical="top" wrapText="1"/>
    </xf>
    <xf numFmtId="0" fontId="6" fillId="0" borderId="0" xfId="3" applyNumberFormat="1" applyFont="1" applyBorder="1" applyAlignment="1">
      <alignment horizontal="left" vertical="top" wrapText="1"/>
    </xf>
    <xf numFmtId="0" fontId="18" fillId="0" borderId="0" xfId="3" applyNumberFormat="1" applyFont="1" applyBorder="1" applyAlignment="1">
      <alignment horizontal="center" wrapText="1"/>
    </xf>
    <xf numFmtId="0" fontId="18" fillId="0" borderId="0" xfId="0" applyFont="1" applyBorder="1"/>
    <xf numFmtId="3" fontId="18" fillId="0" borderId="0" xfId="1" applyNumberFormat="1" applyFont="1" applyFill="1" applyAlignment="1">
      <alignment horizontal="right"/>
    </xf>
    <xf numFmtId="0" fontId="2" fillId="0" borderId="0" xfId="1" applyFont="1" applyAlignment="1">
      <alignment horizontal="justify" vertical="justify" wrapText="1" shrinkToFit="1"/>
    </xf>
    <xf numFmtId="0" fontId="2" fillId="0" borderId="0" xfId="0" applyFont="1" applyBorder="1" applyAlignment="1">
      <alignment vertical="top"/>
    </xf>
    <xf numFmtId="4" fontId="2" fillId="0" borderId="0" xfId="1" applyNumberFormat="1" applyFont="1" applyFill="1" applyBorder="1" applyAlignment="1">
      <alignment horizontal="justify" vertical="center" wrapText="1" shrinkToFit="1"/>
    </xf>
    <xf numFmtId="2" fontId="13" fillId="0" borderId="0" xfId="1" applyNumberFormat="1" applyFont="1"/>
    <xf numFmtId="0" fontId="13" fillId="0" borderId="0" xfId="1" applyFont="1" applyFill="1" applyAlignment="1">
      <alignment horizontal="justify" vertical="justify" wrapText="1" shrinkToFit="1"/>
    </xf>
    <xf numFmtId="3" fontId="18" fillId="0" borderId="0" xfId="1" applyNumberFormat="1" applyFont="1" applyAlignment="1">
      <alignment horizontal="right"/>
    </xf>
    <xf numFmtId="0" fontId="13" fillId="0" borderId="0" xfId="1" applyFont="1" applyFill="1" applyAlignment="1">
      <alignment horizontal="justify" vertical="top" wrapText="1" shrinkToFit="1"/>
    </xf>
    <xf numFmtId="0" fontId="2" fillId="0" borderId="0" xfId="1" applyFont="1" applyAlignment="1">
      <alignment horizontal="justify" vertical="top" wrapText="1" shrinkToFit="1"/>
    </xf>
    <xf numFmtId="2" fontId="2" fillId="0" borderId="0" xfId="0" applyNumberFormat="1" applyFont="1" applyFill="1" applyBorder="1"/>
    <xf numFmtId="4" fontId="6" fillId="0" borderId="0" xfId="0" applyNumberFormat="1" applyFont="1" applyFill="1" applyBorder="1" applyAlignment="1">
      <alignment horizontal="center" vertical="top"/>
    </xf>
    <xf numFmtId="4" fontId="2" fillId="0" borderId="0" xfId="0" applyNumberFormat="1" applyFont="1" applyBorder="1" applyProtection="1"/>
    <xf numFmtId="4" fontId="2" fillId="0" borderId="0" xfId="0" applyNumberFormat="1" applyFont="1" applyFill="1" applyBorder="1" applyProtection="1"/>
    <xf numFmtId="4" fontId="2" fillId="0" borderId="0" xfId="1" applyNumberFormat="1" applyFont="1" applyFill="1" applyAlignment="1" applyProtection="1">
      <alignment horizontal="justify" vertical="top" wrapText="1" shrinkToFit="1"/>
    </xf>
    <xf numFmtId="4" fontId="22" fillId="0" borderId="0" xfId="0" applyNumberFormat="1" applyFont="1" applyFill="1" applyBorder="1"/>
    <xf numFmtId="4" fontId="23" fillId="0" borderId="0" xfId="0" applyNumberFormat="1" applyFont="1" applyFill="1" applyBorder="1" applyAlignment="1">
      <alignment horizontal="center"/>
    </xf>
    <xf numFmtId="4" fontId="23" fillId="0" borderId="0" xfId="0" applyNumberFormat="1" applyFont="1" applyFill="1" applyBorder="1"/>
    <xf numFmtId="4" fontId="18" fillId="0" borderId="0" xfId="1" applyNumberFormat="1" applyFont="1" applyFill="1" applyAlignment="1">
      <alignment horizontal="justify" vertical="top" wrapText="1" shrinkToFit="1"/>
    </xf>
    <xf numFmtId="16" fontId="2" fillId="0" borderId="0" xfId="0" applyNumberFormat="1" applyFont="1" applyFill="1" applyBorder="1" applyAlignment="1">
      <alignment horizontal="left" vertical="top"/>
    </xf>
    <xf numFmtId="0" fontId="2" fillId="0" borderId="0" xfId="0" applyFont="1" applyFill="1" applyBorder="1" applyAlignment="1">
      <alignment horizontal="center"/>
    </xf>
    <xf numFmtId="167" fontId="2" fillId="0" borderId="0" xfId="0" applyNumberFormat="1" applyFont="1" applyFill="1" applyBorder="1"/>
    <xf numFmtId="4" fontId="1" fillId="2" borderId="0" xfId="0" applyNumberFormat="1" applyFont="1" applyFill="1" applyBorder="1"/>
    <xf numFmtId="4" fontId="2" fillId="2" borderId="0" xfId="0" applyNumberFormat="1" applyFont="1" applyFill="1" applyBorder="1" applyAlignment="1">
      <alignment horizontal="center"/>
    </xf>
    <xf numFmtId="4" fontId="2" fillId="2" borderId="0" xfId="0" applyNumberFormat="1" applyFont="1" applyFill="1" applyBorder="1"/>
    <xf numFmtId="4" fontId="6" fillId="2" borderId="0" xfId="0" applyNumberFormat="1" applyFont="1" applyFill="1" applyBorder="1"/>
    <xf numFmtId="4" fontId="2" fillId="0" borderId="0" xfId="1" quotePrefix="1" applyNumberFormat="1" applyFont="1" applyFill="1" applyAlignment="1">
      <alignment horizontal="justify" vertical="top" wrapText="1" shrinkToFit="1"/>
    </xf>
    <xf numFmtId="4" fontId="6" fillId="0" borderId="0" xfId="1" applyNumberFormat="1" applyFont="1" applyFill="1" applyBorder="1" applyAlignment="1">
      <alignment horizontal="justify" vertical="top" wrapText="1" shrinkToFit="1"/>
    </xf>
    <xf numFmtId="4" fontId="18" fillId="0" borderId="0" xfId="1" applyNumberFormat="1" applyFont="1" applyFill="1" applyBorder="1" applyAlignment="1">
      <alignment horizontal="justify" vertical="top" wrapText="1" shrinkToFit="1"/>
    </xf>
    <xf numFmtId="4" fontId="18" fillId="0" borderId="0" xfId="1" applyNumberFormat="1" applyFont="1" applyFill="1" applyAlignment="1">
      <alignment horizontal="justify" vertical="center" wrapText="1" shrinkToFit="1"/>
    </xf>
    <xf numFmtId="4" fontId="2" fillId="0" borderId="0" xfId="0" applyNumberFormat="1" applyFont="1" applyFill="1" applyBorder="1" applyAlignment="1">
      <alignment horizontal="center" vertical="center"/>
    </xf>
    <xf numFmtId="4" fontId="2" fillId="0" borderId="0" xfId="0" applyNumberFormat="1" applyFont="1" applyFill="1" applyBorder="1" applyAlignment="1">
      <alignment horizontal="left" vertical="center"/>
    </xf>
    <xf numFmtId="4" fontId="2" fillId="0" borderId="0" xfId="1" applyNumberFormat="1" applyFont="1" applyFill="1" applyAlignment="1">
      <alignment horizontal="justify" vertical="center" wrapText="1" shrinkToFit="1"/>
    </xf>
    <xf numFmtId="4" fontId="34" fillId="0" borderId="0" xfId="0" applyNumberFormat="1" applyFont="1" applyFill="1" applyBorder="1" applyAlignment="1">
      <alignment horizontal="center"/>
    </xf>
    <xf numFmtId="4" fontId="36" fillId="0" borderId="0" xfId="2" applyNumberFormat="1" applyFont="1" applyFill="1" applyBorder="1" applyAlignment="1">
      <alignment horizontal="left" vertical="top" wrapText="1"/>
    </xf>
    <xf numFmtId="0" fontId="18" fillId="0" borderId="0" xfId="8" applyNumberFormat="1" applyFont="1" applyFill="1" applyAlignment="1">
      <alignment horizontal="justify" vertical="top" wrapText="1" shrinkToFit="1"/>
    </xf>
    <xf numFmtId="4" fontId="2" fillId="0" borderId="0" xfId="8" quotePrefix="1" applyNumberFormat="1" applyFont="1" applyFill="1" applyAlignment="1">
      <alignment horizontal="justify" vertical="top" wrapText="1" shrinkToFit="1"/>
    </xf>
    <xf numFmtId="4" fontId="18" fillId="0" borderId="0" xfId="8" applyNumberFormat="1" applyFont="1" applyFill="1" applyAlignment="1">
      <alignment horizontal="justify" vertical="center" wrapText="1" shrinkToFit="1"/>
    </xf>
    <xf numFmtId="4" fontId="1" fillId="2" borderId="0" xfId="0" applyNumberFormat="1" applyFont="1" applyFill="1" applyBorder="1" applyAlignment="1">
      <alignment vertical="center"/>
    </xf>
    <xf numFmtId="4" fontId="7" fillId="2" borderId="0" xfId="1" applyNumberFormat="1" applyFont="1" applyFill="1" applyAlignment="1">
      <alignment horizontal="justify" vertical="center" wrapText="1" shrinkToFit="1"/>
    </xf>
    <xf numFmtId="4" fontId="2" fillId="2" borderId="0" xfId="0" applyNumberFormat="1" applyFont="1" applyFill="1" applyBorder="1" applyAlignment="1">
      <alignment horizontal="center" vertical="center"/>
    </xf>
    <xf numFmtId="4" fontId="2" fillId="2" borderId="0" xfId="0" applyNumberFormat="1" applyFont="1" applyFill="1" applyBorder="1" applyAlignment="1">
      <alignment vertical="center"/>
    </xf>
    <xf numFmtId="4" fontId="6" fillId="2" borderId="0" xfId="0" applyNumberFormat="1" applyFont="1" applyFill="1" applyBorder="1" applyAlignment="1">
      <alignment vertical="center"/>
    </xf>
    <xf numFmtId="4" fontId="31" fillId="0" borderId="0" xfId="1" applyNumberFormat="1" applyFont="1" applyFill="1" applyAlignment="1">
      <alignment horizontal="justify" vertical="top" wrapText="1" shrinkToFit="1"/>
    </xf>
    <xf numFmtId="4" fontId="7" fillId="2" borderId="0" xfId="8" applyNumberFormat="1" applyFont="1" applyFill="1" applyAlignment="1">
      <alignment horizontal="justify" vertical="top" wrapText="1" shrinkToFit="1"/>
    </xf>
    <xf numFmtId="49" fontId="22" fillId="0" borderId="0" xfId="0" applyNumberFormat="1" applyFont="1" applyFill="1" applyBorder="1"/>
    <xf numFmtId="4" fontId="39" fillId="0" borderId="0" xfId="0" applyNumberFormat="1" applyFont="1" applyFill="1" applyBorder="1" applyAlignment="1">
      <alignment horizontal="center"/>
    </xf>
    <xf numFmtId="4" fontId="39" fillId="0" borderId="0" xfId="10" applyNumberFormat="1" applyFont="1" applyFill="1" applyBorder="1" applyAlignment="1">
      <alignment horizontal="right"/>
    </xf>
    <xf numFmtId="4" fontId="40" fillId="0" borderId="0" xfId="0" applyNumberFormat="1" applyFont="1" applyFill="1" applyBorder="1" applyAlignment="1">
      <alignment horizontal="center"/>
    </xf>
    <xf numFmtId="4" fontId="40" fillId="0" borderId="0" xfId="10" applyNumberFormat="1" applyFont="1" applyFill="1" applyBorder="1" applyAlignment="1">
      <alignment horizontal="right"/>
    </xf>
    <xf numFmtId="4" fontId="7" fillId="0" borderId="0" xfId="0" quotePrefix="1" applyNumberFormat="1" applyFont="1" applyFill="1" applyBorder="1"/>
    <xf numFmtId="4" fontId="7" fillId="0" borderId="0" xfId="0" applyNumberFormat="1" applyFont="1" applyFill="1" applyBorder="1" applyAlignment="1">
      <alignment vertical="center"/>
    </xf>
    <xf numFmtId="4" fontId="41" fillId="0" borderId="0" xfId="11" quotePrefix="1" applyNumberFormat="1" applyFont="1" applyFill="1" applyBorder="1" applyAlignment="1">
      <alignment horizontal="left" vertical="top"/>
    </xf>
    <xf numFmtId="0" fontId="18" fillId="0" borderId="0" xfId="8" applyFont="1" applyFill="1" applyBorder="1" applyAlignment="1">
      <alignment horizontal="justify" vertical="top" wrapText="1" shrinkToFit="1"/>
    </xf>
    <xf numFmtId="4" fontId="41" fillId="0" borderId="0" xfId="11" applyNumberFormat="1" applyFont="1" applyFill="1" applyBorder="1" applyAlignment="1">
      <alignment horizontal="center"/>
    </xf>
    <xf numFmtId="4" fontId="42" fillId="0" borderId="0" xfId="11" applyNumberFormat="1" applyFont="1" applyFill="1" applyBorder="1" applyAlignment="1">
      <alignment horizontal="center"/>
    </xf>
    <xf numFmtId="4" fontId="43" fillId="0" borderId="0" xfId="11" applyNumberFormat="1" applyFont="1" applyFill="1" applyBorder="1" applyAlignment="1">
      <alignment horizontal="center"/>
    </xf>
    <xf numFmtId="4" fontId="43" fillId="0" borderId="0" xfId="11" applyNumberFormat="1" applyFont="1" applyFill="1" applyBorder="1" applyAlignment="1">
      <alignment horizontal="right"/>
    </xf>
    <xf numFmtId="4" fontId="0" fillId="0" borderId="0" xfId="0" applyNumberFormat="1" applyFill="1"/>
    <xf numFmtId="3" fontId="42" fillId="0" borderId="0" xfId="11" applyNumberFormat="1" applyFont="1" applyFill="1" applyBorder="1" applyAlignment="1">
      <alignment horizontal="center"/>
    </xf>
    <xf numFmtId="4" fontId="41" fillId="0" borderId="0" xfId="11" applyNumberFormat="1" applyFont="1" applyFill="1" applyBorder="1" applyAlignment="1">
      <alignment horizontal="left" vertical="top"/>
    </xf>
    <xf numFmtId="3" fontId="2" fillId="0" borderId="0" xfId="0" applyNumberFormat="1" applyFont="1" applyFill="1" applyBorder="1" applyAlignment="1">
      <alignment horizontal="right"/>
    </xf>
    <xf numFmtId="4" fontId="18" fillId="0" borderId="0" xfId="11" applyNumberFormat="1" applyFont="1" applyFill="1" applyBorder="1" applyAlignment="1">
      <alignment horizontal="right"/>
    </xf>
    <xf numFmtId="4" fontId="3" fillId="0" borderId="0" xfId="11" applyNumberFormat="1" applyFont="1" applyFill="1"/>
    <xf numFmtId="4" fontId="43" fillId="0" borderId="0" xfId="11" applyNumberFormat="1" applyFont="1" applyBorder="1" applyAlignment="1">
      <alignment horizontal="right"/>
    </xf>
    <xf numFmtId="0" fontId="41" fillId="0" borderId="0" xfId="11" applyFont="1" applyBorder="1" applyAlignment="1">
      <alignment horizontal="left" vertical="top"/>
    </xf>
    <xf numFmtId="4" fontId="18" fillId="0" borderId="0" xfId="11" applyNumberFormat="1" applyFont="1" applyBorder="1" applyAlignment="1">
      <alignment horizontal="right"/>
    </xf>
    <xf numFmtId="0" fontId="3" fillId="0" borderId="0" xfId="11" applyFont="1"/>
    <xf numFmtId="4" fontId="41" fillId="0" borderId="0" xfId="11" applyNumberFormat="1" applyFont="1" applyBorder="1" applyAlignment="1">
      <alignment horizontal="left" vertical="top"/>
    </xf>
    <xf numFmtId="3" fontId="42" fillId="0" borderId="0" xfId="11" applyNumberFormat="1" applyFont="1" applyBorder="1" applyAlignment="1">
      <alignment horizontal="center" vertical="top"/>
    </xf>
    <xf numFmtId="4" fontId="43" fillId="0" borderId="0" xfId="11" applyNumberFormat="1" applyFont="1" applyBorder="1" applyAlignment="1">
      <alignment horizontal="center" vertical="top"/>
    </xf>
    <xf numFmtId="4" fontId="43" fillId="0" borderId="0" xfId="11" applyNumberFormat="1" applyFont="1" applyBorder="1" applyAlignment="1">
      <alignment horizontal="right" vertical="top"/>
    </xf>
    <xf numFmtId="167" fontId="42" fillId="0" borderId="0" xfId="11" applyNumberFormat="1" applyFont="1" applyAlignment="1">
      <alignment horizontal="center"/>
    </xf>
    <xf numFmtId="0" fontId="18" fillId="0" borderId="0" xfId="11" applyFont="1" applyAlignment="1">
      <alignment horizontal="center"/>
    </xf>
    <xf numFmtId="167" fontId="18" fillId="0" borderId="0" xfId="11" applyNumberFormat="1" applyFont="1" applyAlignment="1">
      <alignment horizontal="center"/>
    </xf>
    <xf numFmtId="4" fontId="18" fillId="0" borderId="0" xfId="11" applyNumberFormat="1" applyFont="1" applyAlignment="1">
      <alignment horizontal="center"/>
    </xf>
    <xf numFmtId="4" fontId="18" fillId="0" borderId="0" xfId="11" applyNumberFormat="1" applyFont="1" applyAlignment="1"/>
    <xf numFmtId="4" fontId="43" fillId="0" borderId="0" xfId="0" applyNumberFormat="1" applyFont="1" applyBorder="1" applyAlignment="1">
      <alignment horizontal="left" vertical="top" wrapText="1"/>
    </xf>
    <xf numFmtId="4" fontId="42" fillId="0" borderId="0" xfId="11" applyNumberFormat="1" applyFont="1" applyBorder="1" applyAlignment="1">
      <alignment horizontal="center" vertical="top"/>
    </xf>
    <xf numFmtId="4" fontId="7" fillId="0" borderId="0" xfId="0" applyNumberFormat="1" applyFont="1" applyFill="1" applyBorder="1"/>
    <xf numFmtId="4" fontId="45" fillId="0" borderId="0" xfId="11" applyNumberFormat="1" applyFont="1" applyFill="1" applyBorder="1" applyAlignment="1">
      <alignment horizontal="left" vertical="top"/>
    </xf>
    <xf numFmtId="4" fontId="6" fillId="0" borderId="0" xfId="0" applyNumberFormat="1" applyFont="1" applyFill="1" applyBorder="1" applyAlignment="1">
      <alignment horizontal="left" vertical="top"/>
    </xf>
    <xf numFmtId="4" fontId="42" fillId="0" borderId="0" xfId="11" applyNumberFormat="1" applyFont="1" applyFill="1" applyBorder="1" applyAlignment="1">
      <alignment horizontal="left" vertical="top"/>
    </xf>
    <xf numFmtId="4" fontId="2" fillId="0" borderId="0" xfId="1" quotePrefix="1" applyNumberFormat="1" applyFont="1" applyFill="1" applyBorder="1" applyAlignment="1">
      <alignment horizontal="justify" vertical="top" wrapText="1" shrinkToFit="1"/>
    </xf>
    <xf numFmtId="4" fontId="40" fillId="0" borderId="0" xfId="0" applyNumberFormat="1" applyFont="1" applyFill="1" applyBorder="1" applyAlignment="1">
      <alignment horizontal="left" vertical="top" wrapText="1"/>
    </xf>
    <xf numFmtId="4" fontId="40" fillId="0" borderId="0" xfId="0" applyNumberFormat="1" applyFont="1" applyFill="1" applyBorder="1" applyAlignment="1">
      <alignment horizontal="justify" vertical="top" wrapText="1"/>
    </xf>
    <xf numFmtId="4" fontId="40" fillId="0" borderId="0" xfId="10" applyNumberFormat="1" applyFont="1" applyFill="1" applyBorder="1" applyAlignment="1"/>
    <xf numFmtId="4" fontId="6" fillId="0" borderId="0" xfId="0" applyNumberFormat="1" applyFont="1" applyFill="1" applyBorder="1" applyAlignment="1">
      <alignment horizontal="center"/>
    </xf>
    <xf numFmtId="4" fontId="18" fillId="0" borderId="0" xfId="0" applyNumberFormat="1" applyFont="1" applyFill="1" applyBorder="1" applyAlignment="1">
      <alignment horizontal="center"/>
    </xf>
    <xf numFmtId="4" fontId="18" fillId="0" borderId="0" xfId="0" applyNumberFormat="1" applyFont="1" applyFill="1" applyBorder="1"/>
    <xf numFmtId="4" fontId="27" fillId="0" borderId="0" xfId="0" applyNumberFormat="1" applyFont="1" applyFill="1" applyBorder="1" applyAlignment="1">
      <alignment horizontal="center"/>
    </xf>
    <xf numFmtId="4" fontId="27" fillId="0" borderId="0" xfId="0" applyNumberFormat="1" applyFont="1" applyFill="1" applyBorder="1"/>
    <xf numFmtId="4" fontId="47" fillId="0" borderId="0" xfId="0" applyNumberFormat="1" applyFont="1" applyFill="1" applyBorder="1" applyAlignment="1">
      <alignment horizontal="center"/>
    </xf>
    <xf numFmtId="4" fontId="47" fillId="0" borderId="0" xfId="0" applyNumberFormat="1" applyFont="1" applyFill="1" applyBorder="1"/>
    <xf numFmtId="4" fontId="27" fillId="0" borderId="0" xfId="0" applyNumberFormat="1" applyFont="1" applyFill="1" applyBorder="1" applyAlignment="1">
      <alignment horizontal="right"/>
    </xf>
    <xf numFmtId="4" fontId="27" fillId="0" borderId="4" xfId="0" applyNumberFormat="1" applyFont="1" applyFill="1" applyBorder="1" applyAlignment="1">
      <alignment vertical="center"/>
    </xf>
    <xf numFmtId="4" fontId="27" fillId="0" borderId="4" xfId="0" applyNumberFormat="1" applyFont="1" applyFill="1" applyBorder="1" applyAlignment="1">
      <alignment horizontal="center" vertical="center"/>
    </xf>
    <xf numFmtId="4" fontId="47" fillId="0" borderId="0" xfId="0" applyNumberFormat="1" applyFont="1" applyFill="1" applyBorder="1" applyAlignment="1">
      <alignment vertical="center"/>
    </xf>
    <xf numFmtId="4" fontId="47" fillId="0" borderId="0" xfId="0" applyNumberFormat="1" applyFont="1" applyFill="1" applyBorder="1" applyAlignment="1">
      <alignment horizontal="center" vertical="center"/>
    </xf>
    <xf numFmtId="4" fontId="2" fillId="0" borderId="3" xfId="0" applyNumberFormat="1" applyFont="1" applyFill="1" applyBorder="1"/>
    <xf numFmtId="4" fontId="28" fillId="0" borderId="3" xfId="0" applyNumberFormat="1" applyFont="1" applyFill="1" applyBorder="1" applyAlignment="1">
      <alignment vertical="center"/>
    </xf>
    <xf numFmtId="4" fontId="2" fillId="0" borderId="3" xfId="0" applyNumberFormat="1" applyFont="1" applyFill="1" applyBorder="1" applyAlignment="1">
      <alignment horizontal="center"/>
    </xf>
    <xf numFmtId="4" fontId="28" fillId="0" borderId="0" xfId="0" applyNumberFormat="1" applyFont="1" applyFill="1" applyBorder="1" applyAlignment="1">
      <alignment vertical="center"/>
    </xf>
    <xf numFmtId="4" fontId="27" fillId="0" borderId="0" xfId="0" applyNumberFormat="1" applyFont="1" applyFill="1" applyBorder="1" applyAlignment="1">
      <alignment horizontal="right" vertical="center"/>
    </xf>
    <xf numFmtId="0" fontId="48" fillId="0" borderId="0" xfId="0" applyFont="1"/>
    <xf numFmtId="0" fontId="48" fillId="0" borderId="0" xfId="0" applyFont="1" applyAlignment="1">
      <alignment horizontal="center"/>
    </xf>
    <xf numFmtId="164" fontId="48" fillId="0" borderId="0" xfId="10" applyNumberFormat="1" applyFont="1"/>
    <xf numFmtId="0" fontId="48" fillId="5" borderId="5" xfId="0" applyFont="1" applyFill="1" applyBorder="1"/>
    <xf numFmtId="0" fontId="48" fillId="5" borderId="5" xfId="0" applyFont="1" applyFill="1" applyBorder="1" applyAlignment="1">
      <alignment horizontal="center"/>
    </xf>
    <xf numFmtId="164" fontId="48" fillId="5" borderId="5" xfId="10" applyNumberFormat="1" applyFont="1" applyFill="1" applyBorder="1"/>
    <xf numFmtId="0" fontId="48" fillId="0" borderId="0" xfId="0" applyFont="1" applyAlignment="1">
      <alignment vertical="top"/>
    </xf>
    <xf numFmtId="0" fontId="48" fillId="0" borderId="0" xfId="0" applyFont="1" applyAlignment="1">
      <alignment vertical="top" wrapText="1"/>
    </xf>
    <xf numFmtId="0" fontId="50" fillId="4" borderId="5" xfId="0" applyFont="1" applyFill="1" applyBorder="1" applyAlignment="1">
      <alignment horizontal="center" vertical="top"/>
    </xf>
    <xf numFmtId="0" fontId="50" fillId="4" borderId="5" xfId="0" applyFont="1" applyFill="1" applyBorder="1" applyAlignment="1">
      <alignment vertical="top" wrapText="1"/>
    </xf>
    <xf numFmtId="0" fontId="48" fillId="4" borderId="5" xfId="0" applyFont="1" applyFill="1" applyBorder="1" applyAlignment="1">
      <alignment horizontal="center"/>
    </xf>
    <xf numFmtId="164" fontId="48" fillId="4" borderId="5" xfId="10" applyNumberFormat="1" applyFont="1" applyFill="1" applyBorder="1"/>
    <xf numFmtId="0" fontId="50" fillId="0" borderId="0" xfId="0" applyFont="1" applyAlignment="1">
      <alignment horizontal="center" vertical="top"/>
    </xf>
    <xf numFmtId="0" fontId="48" fillId="0" borderId="5" xfId="0" applyFont="1" applyBorder="1" applyAlignment="1">
      <alignment horizontal="center" vertical="top" wrapText="1"/>
    </xf>
    <xf numFmtId="0" fontId="48" fillId="0" borderId="6" xfId="0" applyFont="1" applyBorder="1" applyAlignment="1">
      <alignment horizontal="center" vertical="top" wrapText="1"/>
    </xf>
    <xf numFmtId="164" fontId="48" fillId="0" borderId="6" xfId="10" applyNumberFormat="1" applyFont="1" applyBorder="1" applyAlignment="1">
      <alignment horizontal="center" vertical="top" wrapText="1"/>
    </xf>
    <xf numFmtId="0" fontId="48" fillId="0" borderId="0" xfId="0" applyFont="1" applyBorder="1" applyAlignment="1">
      <alignment horizontal="center" vertical="top" wrapText="1"/>
    </xf>
    <xf numFmtId="0" fontId="48" fillId="0" borderId="0" xfId="0" applyFont="1" applyBorder="1" applyAlignment="1">
      <alignment horizontal="center" wrapText="1"/>
    </xf>
    <xf numFmtId="164" fontId="48" fillId="0" borderId="0" xfId="10" applyNumberFormat="1" applyFont="1" applyBorder="1" applyAlignment="1">
      <alignment horizontal="center" vertical="top" wrapText="1"/>
    </xf>
    <xf numFmtId="0" fontId="3" fillId="0" borderId="0" xfId="0" applyFont="1"/>
    <xf numFmtId="0" fontId="48" fillId="0" borderId="0" xfId="0" applyFont="1" applyBorder="1" applyAlignment="1">
      <alignment horizontal="left" vertical="top" wrapText="1"/>
    </xf>
    <xf numFmtId="0" fontId="51" fillId="0" borderId="0" xfId="0" quotePrefix="1" applyFont="1" applyBorder="1" applyAlignment="1">
      <alignment horizontal="left" vertical="top" wrapText="1"/>
    </xf>
    <xf numFmtId="0" fontId="48" fillId="0" borderId="0" xfId="0" quotePrefix="1" applyFont="1" applyBorder="1" applyAlignment="1">
      <alignment horizontal="left" vertical="top" wrapText="1"/>
    </xf>
    <xf numFmtId="0" fontId="48" fillId="0" borderId="0" xfId="0" applyFont="1" applyBorder="1" applyAlignment="1">
      <alignment horizontal="right" wrapText="1"/>
    </xf>
    <xf numFmtId="164" fontId="48" fillId="0" borderId="0" xfId="10" applyNumberFormat="1" applyFont="1" applyBorder="1" applyAlignment="1">
      <alignment horizontal="center" wrapText="1"/>
    </xf>
    <xf numFmtId="0" fontId="53" fillId="0" borderId="0" xfId="0" applyFont="1" applyBorder="1" applyAlignment="1">
      <alignment horizontal="center" vertical="top" wrapText="1"/>
    </xf>
    <xf numFmtId="0" fontId="53" fillId="0" borderId="0" xfId="0" applyFont="1" applyBorder="1" applyAlignment="1">
      <alignment horizontal="left" vertical="top" wrapText="1"/>
    </xf>
    <xf numFmtId="0" fontId="53" fillId="0" borderId="0" xfId="0" applyFont="1" applyBorder="1" applyAlignment="1">
      <alignment horizontal="center" wrapText="1"/>
    </xf>
    <xf numFmtId="164" fontId="53" fillId="0" borderId="0" xfId="10" applyNumberFormat="1" applyFont="1" applyFill="1" applyBorder="1" applyAlignment="1" applyProtection="1">
      <alignment horizontal="right" wrapText="1"/>
    </xf>
    <xf numFmtId="0" fontId="53" fillId="0" borderId="0" xfId="7" applyFont="1" applyAlignment="1">
      <alignment horizontal="center" vertical="top"/>
    </xf>
    <xf numFmtId="0" fontId="48" fillId="0" borderId="0" xfId="7" applyFont="1" applyBorder="1" applyAlignment="1">
      <alignment vertical="top" wrapText="1"/>
    </xf>
    <xf numFmtId="0" fontId="53" fillId="0" borderId="0" xfId="7" applyFont="1" applyBorder="1" applyAlignment="1">
      <alignment horizontal="center" wrapText="1"/>
    </xf>
    <xf numFmtId="0" fontId="48" fillId="0" borderId="0" xfId="7" applyNumberFormat="1" applyFont="1" applyBorder="1" applyAlignment="1">
      <alignment vertical="top" wrapText="1"/>
    </xf>
    <xf numFmtId="0" fontId="48" fillId="0" borderId="0" xfId="7" applyFont="1" applyBorder="1" applyAlignment="1">
      <alignment horizontal="left" vertical="top" wrapText="1"/>
    </xf>
    <xf numFmtId="0" fontId="48" fillId="0" borderId="0" xfId="7" applyFont="1" applyBorder="1" applyAlignment="1">
      <alignment horizontal="center" vertical="top" wrapText="1"/>
    </xf>
    <xf numFmtId="0" fontId="53" fillId="0" borderId="0" xfId="7" applyFont="1" applyBorder="1" applyAlignment="1">
      <alignment vertical="top" wrapText="1"/>
    </xf>
    <xf numFmtId="0" fontId="48" fillId="0" borderId="0" xfId="7" applyFont="1" applyBorder="1" applyAlignment="1">
      <alignment horizontal="center" wrapText="1"/>
    </xf>
    <xf numFmtId="0" fontId="53" fillId="0" borderId="0" xfId="0" applyFont="1" applyAlignment="1">
      <alignment horizontal="center" vertical="top"/>
    </xf>
    <xf numFmtId="0" fontId="55" fillId="0" borderId="0" xfId="0" applyFont="1" applyFill="1" applyBorder="1" applyAlignment="1">
      <alignment vertical="top" wrapText="1"/>
    </xf>
    <xf numFmtId="0" fontId="55" fillId="0" borderId="0" xfId="0" applyFont="1" applyBorder="1" applyAlignment="1">
      <alignment horizontal="center" vertical="top" wrapText="1"/>
    </xf>
    <xf numFmtId="0" fontId="53" fillId="0" borderId="0" xfId="0" applyFont="1" applyBorder="1" applyAlignment="1">
      <alignment vertical="top" wrapText="1"/>
    </xf>
    <xf numFmtId="0" fontId="48" fillId="0" borderId="0" xfId="0" applyFont="1" applyAlignment="1">
      <alignment horizontal="center" vertical="top"/>
    </xf>
    <xf numFmtId="0" fontId="53" fillId="0" borderId="0" xfId="0" applyFont="1" applyBorder="1" applyAlignment="1">
      <alignment horizontal="right" wrapText="1"/>
    </xf>
    <xf numFmtId="164" fontId="48" fillId="0" borderId="0" xfId="10" applyNumberFormat="1" applyFont="1" applyFill="1" applyBorder="1" applyAlignment="1" applyProtection="1">
      <alignment horizontal="right" wrapText="1"/>
    </xf>
    <xf numFmtId="0" fontId="50" fillId="4" borderId="5" xfId="0" applyFont="1" applyFill="1" applyBorder="1" applyAlignment="1">
      <alignment horizontal="center" vertical="top" wrapText="1"/>
    </xf>
    <xf numFmtId="0" fontId="50" fillId="4" borderId="5" xfId="0" applyFont="1" applyFill="1" applyBorder="1" applyAlignment="1">
      <alignment horizontal="justify" vertical="top" wrapText="1"/>
    </xf>
    <xf numFmtId="0" fontId="50" fillId="4" borderId="5" xfId="0" applyFont="1" applyFill="1" applyBorder="1" applyAlignment="1">
      <alignment horizontal="center" wrapText="1"/>
    </xf>
    <xf numFmtId="164" fontId="50" fillId="4" borderId="5" xfId="10" applyNumberFormat="1" applyFont="1" applyFill="1" applyBorder="1" applyAlignment="1">
      <alignment horizontal="center" wrapText="1"/>
    </xf>
    <xf numFmtId="0" fontId="50" fillId="0" borderId="0" xfId="0" applyFont="1" applyBorder="1" applyAlignment="1">
      <alignment horizontal="center" vertical="top" wrapText="1"/>
    </xf>
    <xf numFmtId="0" fontId="50" fillId="0" borderId="0" xfId="0" applyFont="1" applyBorder="1" applyAlignment="1">
      <alignment horizontal="justify" vertical="top" wrapText="1"/>
    </xf>
    <xf numFmtId="0" fontId="50" fillId="0" borderId="0" xfId="0" applyFont="1" applyBorder="1" applyAlignment="1">
      <alignment horizontal="center" wrapText="1"/>
    </xf>
    <xf numFmtId="164" fontId="50" fillId="0" borderId="0" xfId="10" applyNumberFormat="1" applyFont="1" applyBorder="1" applyAlignment="1">
      <alignment vertical="top" wrapText="1"/>
    </xf>
    <xf numFmtId="0" fontId="50" fillId="4" borderId="5" xfId="0" applyFont="1" applyFill="1" applyBorder="1" applyAlignment="1">
      <alignment horizontal="left" vertical="top" wrapText="1"/>
    </xf>
    <xf numFmtId="0" fontId="48" fillId="0" borderId="0" xfId="0" applyFont="1" applyAlignment="1">
      <alignment horizontal="justify" vertical="top"/>
    </xf>
    <xf numFmtId="0" fontId="48" fillId="0" borderId="0" xfId="0" applyFont="1" applyAlignment="1">
      <alignment horizontal="justify" vertical="top" wrapText="1"/>
    </xf>
    <xf numFmtId="0" fontId="50" fillId="0" borderId="0" xfId="0" applyFont="1" applyAlignment="1">
      <alignment vertical="top" wrapText="1"/>
    </xf>
    <xf numFmtId="164" fontId="48" fillId="0" borderId="5" xfId="10" applyNumberFormat="1" applyFont="1" applyBorder="1" applyAlignment="1">
      <alignment horizontal="center" vertical="top" wrapText="1"/>
    </xf>
    <xf numFmtId="0" fontId="48" fillId="0" borderId="5" xfId="0" applyFont="1" applyBorder="1" applyAlignment="1">
      <alignment horizontal="center" wrapText="1"/>
    </xf>
    <xf numFmtId="164" fontId="48" fillId="0" borderId="5" xfId="10" applyNumberFormat="1" applyFont="1" applyFill="1" applyBorder="1" applyAlignment="1">
      <alignment horizontal="center" vertical="top" wrapText="1"/>
    </xf>
    <xf numFmtId="0" fontId="50" fillId="0" borderId="0" xfId="0" applyFont="1" applyBorder="1" applyAlignment="1">
      <alignment horizontal="justify" wrapText="1"/>
    </xf>
    <xf numFmtId="0" fontId="48" fillId="0" borderId="0" xfId="0" applyFont="1" applyBorder="1" applyAlignment="1">
      <alignment horizontal="justify" vertical="top" wrapText="1"/>
    </xf>
    <xf numFmtId="0" fontId="48" fillId="0" borderId="0" xfId="0" applyFont="1" applyBorder="1" applyAlignment="1">
      <alignment horizontal="justify" wrapText="1"/>
    </xf>
    <xf numFmtId="0" fontId="48" fillId="0" borderId="0" xfId="0" applyFont="1" applyBorder="1" applyAlignment="1">
      <alignment horizontal="left" wrapText="1"/>
    </xf>
    <xf numFmtId="0" fontId="48" fillId="0" borderId="0" xfId="0" applyFont="1" applyAlignment="1">
      <alignment horizontal="right"/>
    </xf>
    <xf numFmtId="0" fontId="50" fillId="0" borderId="0" xfId="7" applyFont="1" applyBorder="1" applyAlignment="1">
      <alignment vertical="top" wrapText="1"/>
    </xf>
    <xf numFmtId="0" fontId="48" fillId="0" borderId="0" xfId="7" applyFont="1" applyBorder="1" applyAlignment="1">
      <alignment horizontal="justify" vertical="top" wrapText="1"/>
    </xf>
    <xf numFmtId="0" fontId="48" fillId="0" borderId="0" xfId="7" applyFont="1" applyFill="1" applyBorder="1" applyAlignment="1">
      <alignment horizontal="justify" vertical="top" wrapText="1"/>
    </xf>
    <xf numFmtId="0" fontId="48" fillId="0" borderId="0" xfId="7" quotePrefix="1" applyFont="1" applyBorder="1" applyAlignment="1">
      <alignment horizontal="justify" vertical="top" wrapText="1"/>
    </xf>
    <xf numFmtId="0" fontId="48" fillId="0" borderId="0" xfId="0" applyNumberFormat="1" applyFont="1" applyBorder="1" applyAlignment="1">
      <alignment horizontal="justify" vertical="top" wrapText="1"/>
    </xf>
    <xf numFmtId="0" fontId="50" fillId="0" borderId="0" xfId="7" applyFont="1" applyBorder="1" applyAlignment="1">
      <alignment horizontal="left" vertical="top" wrapText="1"/>
    </xf>
    <xf numFmtId="0" fontId="50" fillId="0" borderId="0" xfId="0" applyFont="1" applyBorder="1" applyAlignment="1">
      <alignment horizontal="left" vertical="top" wrapText="1"/>
    </xf>
    <xf numFmtId="164" fontId="48" fillId="0" borderId="0" xfId="10" applyNumberFormat="1" applyFont="1" applyAlignment="1">
      <alignment horizontal="center"/>
    </xf>
    <xf numFmtId="0" fontId="50" fillId="3" borderId="7" xfId="0" applyFont="1" applyFill="1" applyBorder="1" applyAlignment="1">
      <alignment horizontal="center" vertical="top"/>
    </xf>
    <xf numFmtId="0" fontId="50" fillId="3" borderId="7" xfId="0" applyFont="1" applyFill="1" applyBorder="1" applyAlignment="1">
      <alignment vertical="top" wrapText="1"/>
    </xf>
    <xf numFmtId="0" fontId="0" fillId="3" borderId="7" xfId="0" applyFont="1" applyFill="1" applyBorder="1" applyAlignment="1">
      <alignment horizontal="center"/>
    </xf>
    <xf numFmtId="0" fontId="0" fillId="3" borderId="7" xfId="0" applyFont="1" applyFill="1" applyBorder="1"/>
    <xf numFmtId="0" fontId="48" fillId="0" borderId="7" xfId="0" applyFont="1" applyBorder="1" applyAlignment="1">
      <alignment horizontal="center" vertical="top" wrapText="1"/>
    </xf>
    <xf numFmtId="0" fontId="48" fillId="0" borderId="7" xfId="0" applyFont="1" applyFill="1" applyBorder="1" applyAlignment="1">
      <alignment horizontal="center" vertical="top" wrapText="1"/>
    </xf>
    <xf numFmtId="0" fontId="48" fillId="0" borderId="0" xfId="0" applyFont="1" applyBorder="1" applyAlignment="1">
      <alignment horizontal="right" vertical="top" wrapText="1"/>
    </xf>
    <xf numFmtId="164" fontId="48" fillId="0" borderId="0" xfId="10" applyNumberFormat="1" applyFont="1" applyFill="1" applyBorder="1" applyAlignment="1" applyProtection="1">
      <alignment vertical="top" wrapText="1"/>
    </xf>
    <xf numFmtId="0" fontId="48" fillId="0" borderId="0" xfId="0" applyFont="1" applyBorder="1" applyAlignment="1">
      <alignment wrapText="1"/>
    </xf>
    <xf numFmtId="0" fontId="56" fillId="0" borderId="0" xfId="0" applyFont="1" applyBorder="1" applyAlignment="1">
      <alignment horizontal="justify" wrapText="1"/>
    </xf>
    <xf numFmtId="168" fontId="48" fillId="0" borderId="0" xfId="0" applyNumberFormat="1" applyFont="1" applyBorder="1" applyAlignment="1">
      <alignment horizontal="center" vertical="top" wrapText="1"/>
    </xf>
    <xf numFmtId="164" fontId="48" fillId="0" borderId="0" xfId="10" applyNumberFormat="1" applyFont="1" applyFill="1" applyBorder="1" applyAlignment="1" applyProtection="1">
      <alignment horizontal="center" wrapText="1"/>
    </xf>
    <xf numFmtId="0" fontId="55" fillId="0" borderId="0" xfId="7" applyFont="1" applyBorder="1" applyAlignment="1">
      <alignment horizontal="left" vertical="top" wrapText="1"/>
    </xf>
    <xf numFmtId="0" fontId="55" fillId="0" borderId="0" xfId="7" applyFont="1" applyBorder="1" applyAlignment="1">
      <alignment horizontal="center" vertical="top" wrapText="1"/>
    </xf>
    <xf numFmtId="0" fontId="55" fillId="0" borderId="0" xfId="7" applyFont="1" applyBorder="1" applyAlignment="1">
      <alignment horizontal="justify" vertical="top" wrapText="1"/>
    </xf>
    <xf numFmtId="0" fontId="55" fillId="0" borderId="0" xfId="7" applyFont="1" applyBorder="1" applyAlignment="1">
      <alignment horizontal="center" wrapText="1"/>
    </xf>
    <xf numFmtId="0" fontId="55" fillId="0" borderId="0" xfId="7" applyNumberFormat="1" applyFont="1" applyBorder="1" applyAlignment="1">
      <alignment horizontal="justify" vertical="top" wrapText="1"/>
    </xf>
    <xf numFmtId="0" fontId="55" fillId="0" borderId="0" xfId="0" applyFont="1" applyBorder="1" applyAlignment="1">
      <alignment horizontal="right" wrapText="1"/>
    </xf>
    <xf numFmtId="164" fontId="57" fillId="0" borderId="0" xfId="10" applyNumberFormat="1" applyFont="1" applyFill="1" applyBorder="1" applyAlignment="1" applyProtection="1">
      <alignment horizontal="right" wrapText="1"/>
    </xf>
    <xf numFmtId="0" fontId="55" fillId="0" borderId="0" xfId="0" applyFont="1"/>
    <xf numFmtId="0" fontId="55" fillId="0" borderId="0" xfId="0" applyFont="1" applyBorder="1" applyAlignment="1">
      <alignment horizontal="center" wrapText="1"/>
    </xf>
    <xf numFmtId="0" fontId="55" fillId="0" borderId="0" xfId="0" applyFont="1" applyBorder="1" applyAlignment="1">
      <alignment horizontal="left" vertical="top" wrapText="1"/>
    </xf>
    <xf numFmtId="0" fontId="55" fillId="0" borderId="0" xfId="0" applyFont="1" applyAlignment="1">
      <alignment horizontal="center"/>
    </xf>
    <xf numFmtId="0" fontId="55" fillId="0" borderId="0" xfId="0" applyFont="1" applyBorder="1" applyAlignment="1">
      <alignment horizontal="justify" vertical="top" wrapText="1"/>
    </xf>
    <xf numFmtId="164" fontId="48" fillId="0" borderId="0" xfId="10" applyNumberFormat="1" applyFont="1" applyFill="1" applyBorder="1" applyAlignment="1" applyProtection="1">
      <alignment wrapText="1"/>
    </xf>
    <xf numFmtId="0" fontId="50" fillId="3" borderId="7" xfId="0" applyFont="1" applyFill="1" applyBorder="1" applyAlignment="1">
      <alignment horizontal="center" wrapText="1"/>
    </xf>
    <xf numFmtId="0" fontId="50" fillId="3" borderId="7" xfId="0" applyFont="1" applyFill="1" applyBorder="1" applyAlignment="1">
      <alignment wrapText="1"/>
    </xf>
    <xf numFmtId="164" fontId="58" fillId="3" borderId="7" xfId="10" applyNumberFormat="1" applyFont="1" applyFill="1" applyBorder="1" applyAlignment="1" applyProtection="1">
      <alignment horizontal="center" wrapText="1"/>
    </xf>
    <xf numFmtId="164" fontId="58" fillId="3" borderId="7" xfId="10" applyNumberFormat="1" applyFont="1" applyFill="1" applyBorder="1" applyAlignment="1" applyProtection="1">
      <alignment wrapText="1"/>
    </xf>
    <xf numFmtId="164" fontId="50" fillId="3" borderId="5" xfId="10" applyNumberFormat="1" applyFont="1" applyFill="1" applyBorder="1" applyAlignment="1">
      <alignment horizontal="center" wrapText="1"/>
    </xf>
    <xf numFmtId="0" fontId="50" fillId="6" borderId="5" xfId="0" applyFont="1" applyFill="1" applyBorder="1" applyAlignment="1">
      <alignment horizontal="center" vertical="top"/>
    </xf>
    <xf numFmtId="0" fontId="50" fillId="6" borderId="5" xfId="0" applyFont="1" applyFill="1" applyBorder="1" applyAlignment="1">
      <alignment vertical="top" wrapText="1"/>
    </xf>
    <xf numFmtId="0" fontId="48" fillId="6" borderId="5" xfId="0" applyFont="1" applyFill="1" applyBorder="1" applyAlignment="1">
      <alignment horizontal="center"/>
    </xf>
    <xf numFmtId="164" fontId="48" fillId="6" borderId="5" xfId="10" applyNumberFormat="1" applyFont="1" applyFill="1" applyBorder="1"/>
    <xf numFmtId="0" fontId="48" fillId="0" borderId="5" xfId="0" applyFont="1" applyBorder="1" applyAlignment="1">
      <alignment horizontal="center" vertical="top"/>
    </xf>
    <xf numFmtId="0" fontId="48" fillId="0" borderId="5" xfId="0" applyFont="1" applyBorder="1" applyAlignment="1">
      <alignment vertical="top" wrapText="1"/>
    </xf>
    <xf numFmtId="0" fontId="48" fillId="0" borderId="5" xfId="0" applyFont="1" applyBorder="1" applyAlignment="1">
      <alignment horizontal="center"/>
    </xf>
    <xf numFmtId="164" fontId="48" fillId="0" borderId="5" xfId="10" applyNumberFormat="1" applyFont="1" applyBorder="1"/>
    <xf numFmtId="164" fontId="50" fillId="4" borderId="5" xfId="10" applyNumberFormat="1" applyFont="1" applyFill="1" applyBorder="1" applyAlignment="1">
      <alignment vertical="top" wrapText="1"/>
    </xf>
    <xf numFmtId="0" fontId="50" fillId="0" borderId="5" xfId="0" applyFont="1" applyBorder="1" applyAlignment="1">
      <alignment horizontal="center" vertical="top" wrapText="1"/>
    </xf>
    <xf numFmtId="0" fontId="50" fillId="0" borderId="5" xfId="0" applyFont="1" applyBorder="1" applyAlignment="1">
      <alignment horizontal="justify" vertical="top" wrapText="1"/>
    </xf>
    <xf numFmtId="0" fontId="50" fillId="0" borderId="5" xfId="0" applyFont="1" applyBorder="1" applyAlignment="1">
      <alignment horizontal="center" wrapText="1"/>
    </xf>
    <xf numFmtId="164" fontId="50" fillId="0" borderId="5" xfId="10" applyNumberFormat="1" applyFont="1" applyBorder="1" applyAlignment="1">
      <alignment vertical="top" wrapText="1"/>
    </xf>
    <xf numFmtId="0" fontId="50" fillId="0" borderId="5" xfId="0" applyFont="1" applyFill="1" applyBorder="1" applyAlignment="1">
      <alignment horizontal="center" vertical="top"/>
    </xf>
    <xf numFmtId="0" fontId="50" fillId="0" borderId="5" xfId="0" applyFont="1" applyFill="1" applyBorder="1" applyAlignment="1">
      <alignment horizontal="left" vertical="top" wrapText="1"/>
    </xf>
    <xf numFmtId="0" fontId="50" fillId="0" borderId="5" xfId="0" applyFont="1" applyFill="1" applyBorder="1" applyAlignment="1">
      <alignment horizontal="center" wrapText="1"/>
    </xf>
    <xf numFmtId="0" fontId="48" fillId="0" borderId="5" xfId="0" applyFont="1" applyFill="1" applyBorder="1" applyAlignment="1">
      <alignment horizontal="center"/>
    </xf>
    <xf numFmtId="164" fontId="48" fillId="0" borderId="5" xfId="10" applyNumberFormat="1" applyFont="1" applyFill="1" applyBorder="1"/>
    <xf numFmtId="164" fontId="50" fillId="0" borderId="5" xfId="10" applyNumberFormat="1" applyFont="1" applyFill="1" applyBorder="1" applyAlignment="1">
      <alignment horizontal="center" wrapText="1"/>
    </xf>
    <xf numFmtId="0" fontId="50" fillId="6" borderId="5" xfId="0" applyNumberFormat="1" applyFont="1" applyFill="1" applyBorder="1" applyAlignment="1">
      <alignment horizontal="left" vertical="top" wrapText="1"/>
    </xf>
    <xf numFmtId="0" fontId="50" fillId="6" borderId="8" xfId="0" applyFont="1" applyFill="1" applyBorder="1" applyAlignment="1">
      <alignment horizontal="center"/>
    </xf>
    <xf numFmtId="164" fontId="50" fillId="6" borderId="8" xfId="10" applyNumberFormat="1" applyFont="1" applyFill="1" applyBorder="1"/>
    <xf numFmtId="0" fontId="50" fillId="0" borderId="5" xfId="0" applyFont="1" applyBorder="1" applyAlignment="1">
      <alignment horizontal="center" vertical="top"/>
    </xf>
    <xf numFmtId="0" fontId="50" fillId="0" borderId="5" xfId="0" applyNumberFormat="1" applyFont="1" applyBorder="1" applyAlignment="1">
      <alignment horizontal="left" vertical="top" wrapText="1"/>
    </xf>
    <xf numFmtId="164" fontId="50" fillId="0" borderId="5" xfId="10" applyNumberFormat="1" applyFont="1" applyBorder="1" applyAlignment="1">
      <alignment horizontal="center" wrapText="1"/>
    </xf>
    <xf numFmtId="164" fontId="50" fillId="0" borderId="5" xfId="10" applyNumberFormat="1" applyFont="1" applyBorder="1" applyAlignment="1">
      <alignment horizontal="center"/>
    </xf>
    <xf numFmtId="0" fontId="0" fillId="0" borderId="0" xfId="0" applyAlignment="1">
      <alignment vertical="top"/>
    </xf>
    <xf numFmtId="0" fontId="0" fillId="0" borderId="0" xfId="0" applyAlignment="1">
      <alignment vertical="top" wrapText="1"/>
    </xf>
    <xf numFmtId="0" fontId="0" fillId="0" borderId="0" xfId="0" applyAlignment="1">
      <alignment horizontal="center"/>
    </xf>
    <xf numFmtId="164" fontId="0" fillId="0" borderId="0" xfId="10" applyNumberFormat="1" applyFont="1"/>
    <xf numFmtId="0" fontId="49" fillId="5" borderId="5" xfId="0" applyFont="1" applyFill="1" applyBorder="1" applyAlignment="1">
      <alignment wrapText="1"/>
    </xf>
    <xf numFmtId="0" fontId="48" fillId="0" borderId="0" xfId="0" applyFont="1" applyAlignment="1">
      <alignment wrapText="1"/>
    </xf>
    <xf numFmtId="0" fontId="50" fillId="0" borderId="0" xfId="0" applyFont="1" applyAlignment="1">
      <alignment wrapText="1"/>
    </xf>
    <xf numFmtId="0" fontId="48" fillId="0" borderId="0" xfId="0" quotePrefix="1" applyFont="1" applyBorder="1" applyAlignment="1">
      <alignment horizontal="justify" vertical="top" wrapText="1"/>
    </xf>
    <xf numFmtId="0" fontId="0" fillId="0" borderId="0" xfId="0" applyAlignment="1">
      <alignment wrapText="1"/>
    </xf>
    <xf numFmtId="0" fontId="43" fillId="0" borderId="0" xfId="0" applyFont="1" applyFill="1"/>
    <xf numFmtId="0" fontId="61" fillId="0" borderId="0" xfId="0" applyFont="1" applyFill="1" applyBorder="1" applyAlignment="1">
      <alignment horizontal="center" vertical="center"/>
    </xf>
    <xf numFmtId="2" fontId="62" fillId="0" borderId="0" xfId="0" applyNumberFormat="1" applyFont="1" applyFill="1" applyBorder="1" applyAlignment="1">
      <alignment horizontal="center" vertical="center"/>
    </xf>
    <xf numFmtId="4" fontId="61" fillId="0" borderId="0" xfId="0" applyNumberFormat="1" applyFont="1" applyFill="1" applyBorder="1" applyAlignment="1">
      <alignment horizontal="center" vertical="center"/>
    </xf>
    <xf numFmtId="4" fontId="61" fillId="0" borderId="0" xfId="0" applyNumberFormat="1" applyFont="1" applyFill="1" applyBorder="1" applyAlignment="1">
      <alignment horizontal="center"/>
    </xf>
    <xf numFmtId="0" fontId="61" fillId="0" borderId="0" xfId="0" quotePrefix="1" applyFont="1" applyFill="1" applyBorder="1" applyAlignment="1">
      <alignment horizontal="left" vertical="center"/>
    </xf>
    <xf numFmtId="0" fontId="61" fillId="0" borderId="0" xfId="0" quotePrefix="1" applyFont="1" applyFill="1" applyBorder="1" applyAlignment="1">
      <alignment horizontal="center" vertical="center"/>
    </xf>
    <xf numFmtId="49" fontId="61" fillId="0" borderId="17" xfId="0" applyNumberFormat="1" applyFont="1" applyFill="1" applyBorder="1" applyAlignment="1">
      <alignment horizontal="justify" vertical="center" wrapText="1"/>
    </xf>
    <xf numFmtId="0" fontId="61" fillId="0" borderId="0" xfId="0" applyFont="1" applyFill="1" applyBorder="1" applyAlignment="1">
      <alignment horizontal="left" vertical="center"/>
    </xf>
    <xf numFmtId="0" fontId="61" fillId="0" borderId="0" xfId="0" applyFont="1" applyFill="1" applyBorder="1" applyAlignment="1">
      <alignment horizontal="right" vertical="center"/>
    </xf>
    <xf numFmtId="2" fontId="62" fillId="0" borderId="0" xfId="0" applyNumberFormat="1" applyFont="1" applyFill="1" applyBorder="1" applyAlignment="1">
      <alignment horizontal="right" vertical="center"/>
    </xf>
    <xf numFmtId="4" fontId="61" fillId="0" borderId="0" xfId="0" applyNumberFormat="1" applyFont="1" applyFill="1" applyBorder="1" applyAlignment="1">
      <alignment horizontal="right" vertical="center"/>
    </xf>
    <xf numFmtId="4" fontId="61" fillId="0" borderId="0" xfId="0" applyNumberFormat="1" applyFont="1" applyFill="1" applyBorder="1" applyAlignment="1">
      <alignment horizontal="right"/>
    </xf>
    <xf numFmtId="0" fontId="43" fillId="0" borderId="0" xfId="0" applyFont="1" applyFill="1" applyBorder="1"/>
    <xf numFmtId="49" fontId="61" fillId="0" borderId="0" xfId="0" applyNumberFormat="1" applyFont="1" applyFill="1" applyBorder="1" applyAlignment="1">
      <alignment horizontal="justify" vertical="center" wrapText="1"/>
    </xf>
    <xf numFmtId="0" fontId="61" fillId="0" borderId="0" xfId="0" applyFont="1" applyFill="1" applyBorder="1" applyAlignment="1">
      <alignment horizontal="justify" vertical="top" wrapText="1"/>
    </xf>
    <xf numFmtId="0" fontId="62" fillId="0" borderId="0" xfId="0" applyFont="1" applyFill="1" applyBorder="1" applyAlignment="1">
      <alignment horizontal="justify" vertical="top" wrapText="1"/>
    </xf>
    <xf numFmtId="0" fontId="63" fillId="8" borderId="18" xfId="0" quotePrefix="1" applyFont="1" applyFill="1" applyBorder="1" applyAlignment="1">
      <alignment horizontal="left" vertical="center"/>
    </xf>
    <xf numFmtId="0" fontId="63" fillId="8" borderId="19" xfId="0" quotePrefix="1" applyFont="1" applyFill="1" applyBorder="1" applyAlignment="1">
      <alignment horizontal="center" vertical="center"/>
    </xf>
    <xf numFmtId="0" fontId="63" fillId="8" borderId="19" xfId="0" applyFont="1" applyFill="1" applyBorder="1" applyAlignment="1">
      <alignment horizontal="left" vertical="center"/>
    </xf>
    <xf numFmtId="2" fontId="64" fillId="8" borderId="19" xfId="0" applyNumberFormat="1" applyFont="1" applyFill="1" applyBorder="1" applyAlignment="1">
      <alignment horizontal="right" vertical="center"/>
    </xf>
    <xf numFmtId="4" fontId="63" fillId="8" borderId="19" xfId="0" applyNumberFormat="1" applyFont="1" applyFill="1" applyBorder="1" applyAlignment="1">
      <alignment horizontal="right" vertical="center"/>
    </xf>
    <xf numFmtId="4" fontId="63" fillId="8" borderId="20" xfId="0" applyNumberFormat="1" applyFont="1" applyFill="1" applyBorder="1" applyAlignment="1">
      <alignment horizontal="right"/>
    </xf>
    <xf numFmtId="0" fontId="61" fillId="0" borderId="21" xfId="0" quotePrefix="1" applyFont="1" applyFill="1" applyBorder="1" applyAlignment="1">
      <alignment horizontal="left" vertical="center"/>
    </xf>
    <xf numFmtId="0" fontId="61" fillId="0" borderId="21" xfId="0" quotePrefix="1" applyFont="1" applyFill="1" applyBorder="1" applyAlignment="1">
      <alignment horizontal="center" vertical="center"/>
    </xf>
    <xf numFmtId="2" fontId="62" fillId="0" borderId="21" xfId="0" applyNumberFormat="1" applyFont="1" applyFill="1" applyBorder="1" applyAlignment="1">
      <alignment horizontal="right" vertical="center"/>
    </xf>
    <xf numFmtId="4" fontId="61" fillId="0" borderId="21" xfId="0" applyNumberFormat="1" applyFont="1" applyFill="1" applyBorder="1" applyAlignment="1">
      <alignment horizontal="right" vertical="center"/>
    </xf>
    <xf numFmtId="4" fontId="61" fillId="0" borderId="21" xfId="0" applyNumberFormat="1" applyFont="1" applyFill="1" applyBorder="1" applyAlignment="1">
      <alignment horizontal="right"/>
    </xf>
    <xf numFmtId="0" fontId="61" fillId="0" borderId="0" xfId="0" applyFont="1" applyFill="1" applyBorder="1" applyAlignment="1">
      <alignment horizontal="left" vertical="top"/>
    </xf>
    <xf numFmtId="0" fontId="61" fillId="0" borderId="0" xfId="0" applyFont="1" applyFill="1" applyBorder="1" applyAlignment="1">
      <alignment horizontal="center" vertical="top"/>
    </xf>
    <xf numFmtId="0" fontId="14" fillId="0" borderId="0" xfId="0" applyFont="1" applyFill="1" applyBorder="1" applyAlignment="1">
      <alignment horizontal="justify" vertical="top" wrapText="1"/>
    </xf>
    <xf numFmtId="0" fontId="14" fillId="0" borderId="0" xfId="0" applyFont="1" applyFill="1" applyBorder="1" applyAlignment="1">
      <alignment horizontal="right"/>
    </xf>
    <xf numFmtId="2" fontId="14" fillId="0" borderId="0" xfId="0" applyNumberFormat="1" applyFont="1" applyFill="1" applyBorder="1" applyAlignment="1">
      <alignment horizontal="right"/>
    </xf>
    <xf numFmtId="4" fontId="14" fillId="0" borderId="0" xfId="0" applyNumberFormat="1" applyFont="1" applyFill="1" applyBorder="1" applyAlignment="1">
      <alignment horizontal="right"/>
    </xf>
    <xf numFmtId="0" fontId="61" fillId="0" borderId="0" xfId="0" applyFont="1" applyFill="1" applyBorder="1" applyAlignment="1">
      <alignment horizontal="left" vertical="top" wrapText="1"/>
    </xf>
    <xf numFmtId="0" fontId="61" fillId="0" borderId="0" xfId="0" applyFont="1" applyFill="1" applyBorder="1" applyAlignment="1" applyProtection="1">
      <alignment horizontal="center" vertical="top"/>
      <protection locked="0"/>
    </xf>
    <xf numFmtId="0" fontId="14" fillId="0" borderId="0" xfId="0" applyFont="1" applyFill="1" applyBorder="1" applyAlignment="1" applyProtection="1">
      <alignment horizontal="justify" vertical="top" wrapText="1"/>
      <protection locked="0"/>
    </xf>
    <xf numFmtId="2" fontId="14" fillId="0" borderId="0" xfId="0" applyNumberFormat="1" applyFont="1" applyFill="1" applyBorder="1" applyAlignment="1" applyProtection="1">
      <alignment horizontal="right"/>
      <protection locked="0"/>
    </xf>
    <xf numFmtId="4" fontId="14" fillId="0" borderId="0" xfId="0" applyNumberFormat="1" applyFont="1" applyFill="1" applyBorder="1" applyAlignment="1" applyProtection="1">
      <alignment horizontal="right"/>
      <protection locked="0"/>
    </xf>
    <xf numFmtId="0" fontId="61" fillId="0" borderId="0" xfId="0" applyFont="1" applyFill="1" applyBorder="1" applyAlignment="1">
      <alignment horizontal="center" vertical="top" wrapText="1"/>
    </xf>
    <xf numFmtId="4" fontId="14" fillId="0" borderId="0" xfId="0" applyNumberFormat="1" applyFont="1" applyFill="1" applyBorder="1" applyAlignment="1">
      <alignment horizontal="right" wrapText="1"/>
    </xf>
    <xf numFmtId="0" fontId="63" fillId="9" borderId="18" xfId="0" applyFont="1" applyFill="1" applyBorder="1" applyAlignment="1">
      <alignment horizontal="center" vertical="center"/>
    </xf>
    <xf numFmtId="0" fontId="63" fillId="9" borderId="19" xfId="0" applyFont="1" applyFill="1" applyBorder="1" applyAlignment="1">
      <alignment horizontal="center"/>
    </xf>
    <xf numFmtId="2" fontId="65" fillId="9" borderId="19" xfId="0" applyNumberFormat="1" applyFont="1" applyFill="1" applyBorder="1" applyAlignment="1">
      <alignment horizontal="right"/>
    </xf>
    <xf numFmtId="4" fontId="63" fillId="9" borderId="19" xfId="0" applyNumberFormat="1" applyFont="1" applyFill="1" applyBorder="1" applyAlignment="1">
      <alignment horizontal="right"/>
    </xf>
    <xf numFmtId="4" fontId="63" fillId="9" borderId="20" xfId="0" applyNumberFormat="1" applyFont="1" applyFill="1" applyBorder="1" applyAlignment="1">
      <alignment horizontal="right" vertical="center"/>
    </xf>
    <xf numFmtId="2" fontId="65" fillId="8" borderId="19" xfId="0" applyNumberFormat="1" applyFont="1" applyFill="1" applyBorder="1" applyAlignment="1">
      <alignment horizontal="right" vertical="center"/>
    </xf>
    <xf numFmtId="2" fontId="66" fillId="0" borderId="0" xfId="0" applyNumberFormat="1" applyFont="1" applyFill="1" applyBorder="1" applyAlignment="1">
      <alignment horizontal="right" vertical="center"/>
    </xf>
    <xf numFmtId="16" fontId="61" fillId="0" borderId="0" xfId="12" applyNumberFormat="1" applyFont="1" applyFill="1" applyBorder="1" applyAlignment="1">
      <alignment horizontal="left" vertical="top"/>
    </xf>
    <xf numFmtId="0" fontId="61" fillId="0" borderId="0" xfId="12" applyFont="1" applyBorder="1" applyAlignment="1">
      <alignment horizontal="center" vertical="top"/>
    </xf>
    <xf numFmtId="0" fontId="14" fillId="0" borderId="0" xfId="12" applyFont="1" applyBorder="1" applyAlignment="1">
      <alignment horizontal="justify" vertical="top" wrapText="1"/>
    </xf>
    <xf numFmtId="0" fontId="14" fillId="0" borderId="0" xfId="12" applyFont="1" applyFill="1"/>
    <xf numFmtId="4" fontId="14" fillId="0" borderId="0" xfId="12" applyNumberFormat="1" applyFont="1" applyFill="1" applyBorder="1" applyAlignment="1">
      <alignment horizontal="right"/>
    </xf>
    <xf numFmtId="0" fontId="14" fillId="0" borderId="0" xfId="13" applyFont="1" applyFill="1" applyBorder="1" applyAlignment="1">
      <alignment horizontal="right"/>
    </xf>
    <xf numFmtId="165" fontId="14" fillId="0" borderId="0" xfId="13" applyNumberFormat="1" applyFont="1" applyFill="1" applyBorder="1" applyAlignment="1">
      <alignment horizontal="right"/>
    </xf>
    <xf numFmtId="14" fontId="61" fillId="0" borderId="0" xfId="12" quotePrefix="1" applyNumberFormat="1" applyFont="1" applyBorder="1" applyAlignment="1">
      <alignment horizontal="center" vertical="top"/>
    </xf>
    <xf numFmtId="0" fontId="14" fillId="0" borderId="0" xfId="12" applyFont="1" applyBorder="1" applyAlignment="1">
      <alignment horizontal="left" vertical="top" wrapText="1"/>
    </xf>
    <xf numFmtId="16" fontId="61" fillId="0" borderId="0" xfId="0" quotePrefix="1" applyNumberFormat="1" applyFont="1" applyFill="1" applyBorder="1" applyAlignment="1">
      <alignment horizontal="center" vertical="top" wrapText="1"/>
    </xf>
    <xf numFmtId="16" fontId="61" fillId="0" borderId="0" xfId="14" applyNumberFormat="1" applyFont="1" applyFill="1" applyBorder="1" applyAlignment="1">
      <alignment horizontal="left" vertical="top"/>
    </xf>
    <xf numFmtId="0" fontId="61" fillId="0" borderId="0" xfId="14" applyFont="1" applyBorder="1" applyAlignment="1">
      <alignment horizontal="center" vertical="top"/>
    </xf>
    <xf numFmtId="0" fontId="43" fillId="0" borderId="0" xfId="13" applyFont="1" applyFill="1" applyBorder="1" applyAlignment="1">
      <alignment horizontal="right"/>
    </xf>
    <xf numFmtId="0" fontId="43" fillId="0" borderId="0" xfId="14" applyFont="1" applyFill="1" applyBorder="1"/>
    <xf numFmtId="0" fontId="45" fillId="0" borderId="0" xfId="14" applyFont="1" applyBorder="1" applyAlignment="1">
      <alignment horizontal="center" vertical="top"/>
    </xf>
    <xf numFmtId="0" fontId="43" fillId="0" borderId="0" xfId="14" applyFont="1" applyBorder="1" applyAlignment="1">
      <alignment horizontal="justify" vertical="top" wrapText="1"/>
    </xf>
    <xf numFmtId="0" fontId="14" fillId="0" borderId="0" xfId="14" applyFont="1" applyFill="1" applyBorder="1"/>
    <xf numFmtId="4" fontId="14" fillId="0" borderId="0" xfId="14" applyNumberFormat="1" applyFont="1" applyFill="1" applyBorder="1" applyAlignment="1">
      <alignment horizontal="right"/>
    </xf>
    <xf numFmtId="0" fontId="70" fillId="0" borderId="0" xfId="0" applyFont="1" applyFill="1" applyBorder="1" applyAlignment="1">
      <alignment horizontal="left" vertical="top" wrapText="1"/>
    </xf>
    <xf numFmtId="0" fontId="70" fillId="0" borderId="0" xfId="0" applyFont="1" applyFill="1" applyBorder="1" applyAlignment="1">
      <alignment horizontal="center" vertical="top" wrapText="1"/>
    </xf>
    <xf numFmtId="0" fontId="71" fillId="0" borderId="0" xfId="0" applyFont="1" applyFill="1" applyBorder="1" applyAlignment="1">
      <alignment horizontal="justify" vertical="top" wrapText="1"/>
    </xf>
    <xf numFmtId="4" fontId="71" fillId="0" borderId="0" xfId="0" applyNumberFormat="1" applyFont="1" applyFill="1" applyBorder="1" applyAlignment="1">
      <alignment horizontal="right" wrapText="1"/>
    </xf>
    <xf numFmtId="0" fontId="61" fillId="0" borderId="0" xfId="0" applyFont="1" applyFill="1" applyBorder="1" applyAlignment="1" applyProtection="1">
      <alignment horizontal="left" vertical="top"/>
      <protection locked="0"/>
    </xf>
    <xf numFmtId="0" fontId="63" fillId="9" borderId="19" xfId="0" applyFont="1" applyFill="1" applyBorder="1" applyAlignment="1">
      <alignment horizontal="center" vertical="center"/>
    </xf>
    <xf numFmtId="0" fontId="63" fillId="8" borderId="18" xfId="0" applyFont="1" applyFill="1" applyBorder="1" applyAlignment="1">
      <alignment horizontal="left" vertical="center"/>
    </xf>
    <xf numFmtId="0" fontId="65" fillId="8" borderId="19" xfId="0" quotePrefix="1" applyFont="1" applyFill="1" applyBorder="1" applyAlignment="1">
      <alignment horizontal="center" vertical="center"/>
    </xf>
    <xf numFmtId="4" fontId="72" fillId="8" borderId="20" xfId="0" applyNumberFormat="1" applyFont="1" applyFill="1" applyBorder="1" applyAlignment="1">
      <alignment horizontal="right"/>
    </xf>
    <xf numFmtId="0" fontId="14" fillId="0" borderId="0" xfId="0" applyFont="1" applyAlignment="1">
      <alignment horizontal="justify" vertical="top" wrapText="1"/>
    </xf>
    <xf numFmtId="0" fontId="66" fillId="0" borderId="0" xfId="0" quotePrefix="1" applyFont="1" applyFill="1" applyBorder="1" applyAlignment="1">
      <alignment horizontal="center" vertical="center"/>
    </xf>
    <xf numFmtId="167" fontId="14" fillId="0" borderId="0" xfId="0" applyNumberFormat="1" applyFont="1" applyFill="1" applyBorder="1" applyAlignment="1">
      <alignment horizontal="right" wrapText="1"/>
    </xf>
    <xf numFmtId="16" fontId="61" fillId="0" borderId="0" xfId="0" applyNumberFormat="1" applyFont="1" applyFill="1" applyBorder="1" applyAlignment="1">
      <alignment horizontal="left" vertical="top"/>
    </xf>
    <xf numFmtId="0" fontId="41" fillId="0" borderId="0" xfId="0" applyFont="1" applyFill="1" applyBorder="1" applyAlignment="1">
      <alignment horizontal="justify" vertical="top" wrapText="1"/>
    </xf>
    <xf numFmtId="0" fontId="63" fillId="8" borderId="20" xfId="0" applyFont="1" applyFill="1" applyBorder="1" applyAlignment="1">
      <alignment horizontal="left"/>
    </xf>
    <xf numFmtId="0" fontId="0" fillId="0" borderId="0" xfId="0" applyFill="1"/>
    <xf numFmtId="0" fontId="63" fillId="0" borderId="0" xfId="0" applyFont="1" applyFill="1" applyBorder="1" applyAlignment="1">
      <alignment horizontal="left" vertical="center"/>
    </xf>
    <xf numFmtId="0" fontId="61" fillId="0" borderId="0" xfId="0" applyFont="1" applyFill="1" applyBorder="1" applyAlignment="1" applyProtection="1">
      <alignment horizontal="center" vertical="top" wrapText="1"/>
      <protection locked="0"/>
    </xf>
    <xf numFmtId="0" fontId="65" fillId="0" borderId="0" xfId="0" quotePrefix="1" applyFont="1" applyFill="1" applyBorder="1" applyAlignment="1">
      <alignment horizontal="center" vertical="center"/>
    </xf>
    <xf numFmtId="0" fontId="63" fillId="0" borderId="0" xfId="0" applyFont="1" applyFill="1" applyBorder="1" applyAlignment="1">
      <alignment horizontal="left"/>
    </xf>
    <xf numFmtId="0" fontId="61" fillId="0" borderId="0" xfId="0" applyFont="1" applyFill="1" applyBorder="1" applyAlignment="1" applyProtection="1">
      <alignment horizontal="left" vertical="top" wrapText="1"/>
      <protection locked="0"/>
    </xf>
    <xf numFmtId="16" fontId="61" fillId="0" borderId="0" xfId="0" applyNumberFormat="1" applyFont="1" applyFill="1" applyBorder="1" applyAlignment="1" applyProtection="1">
      <alignment horizontal="center" vertical="top" wrapText="1"/>
      <protection locked="0"/>
    </xf>
    <xf numFmtId="0" fontId="14" fillId="0" borderId="0" xfId="0" applyNumberFormat="1" applyFont="1" applyFill="1" applyBorder="1" applyAlignment="1">
      <alignment horizontal="justify" vertical="top" wrapText="1"/>
    </xf>
    <xf numFmtId="4" fontId="73" fillId="0" borderId="0" xfId="0" applyNumberFormat="1" applyFont="1" applyFill="1" applyBorder="1" applyAlignment="1">
      <alignment horizontal="right" wrapText="1"/>
    </xf>
    <xf numFmtId="0" fontId="61" fillId="0" borderId="0" xfId="0" applyFont="1" applyFill="1" applyAlignment="1">
      <alignment vertical="center"/>
    </xf>
    <xf numFmtId="0" fontId="3" fillId="0" borderId="0" xfId="0" applyFont="1" applyFill="1" applyBorder="1" applyAlignment="1" applyProtection="1">
      <alignment horizontal="justify" vertical="top" wrapText="1"/>
      <protection locked="0"/>
    </xf>
    <xf numFmtId="0" fontId="14" fillId="0" borderId="0" xfId="0" applyFont="1" applyFill="1" applyBorder="1" applyAlignment="1">
      <alignment vertical="top" wrapText="1"/>
    </xf>
    <xf numFmtId="0" fontId="58" fillId="0" borderId="0" xfId="0" applyFont="1" applyFill="1" applyBorder="1" applyAlignment="1">
      <alignment horizontal="justify" vertical="top" wrapText="1"/>
    </xf>
    <xf numFmtId="4" fontId="69" fillId="0" borderId="0" xfId="0" applyNumberFormat="1" applyFont="1" applyFill="1" applyBorder="1" applyAlignment="1" applyProtection="1">
      <alignment horizontal="right" wrapText="1"/>
      <protection locked="0"/>
    </xf>
    <xf numFmtId="0" fontId="3" fillId="0" borderId="0" xfId="0" applyFont="1" applyFill="1" applyBorder="1" applyAlignment="1">
      <alignment horizontal="justify" vertical="top" wrapText="1"/>
    </xf>
    <xf numFmtId="0" fontId="61" fillId="0" borderId="22" xfId="0" applyFont="1" applyFill="1" applyBorder="1" applyAlignment="1">
      <alignment horizontal="center" vertical="top" wrapText="1"/>
    </xf>
    <xf numFmtId="0" fontId="66" fillId="9" borderId="19" xfId="0" applyFont="1" applyFill="1" applyBorder="1" applyAlignment="1">
      <alignment horizontal="justify" vertical="top" wrapText="1"/>
    </xf>
    <xf numFmtId="0" fontId="61" fillId="9" borderId="19" xfId="0" applyFont="1" applyFill="1" applyBorder="1" applyAlignment="1">
      <alignment horizontal="right" wrapText="1"/>
    </xf>
    <xf numFmtId="0" fontId="66" fillId="9" borderId="19" xfId="0" applyFont="1" applyFill="1" applyBorder="1" applyAlignment="1">
      <alignment horizontal="right" wrapText="1"/>
    </xf>
    <xf numFmtId="4" fontId="63" fillId="9" borderId="20" xfId="0" applyNumberFormat="1" applyFont="1" applyFill="1" applyBorder="1" applyAlignment="1">
      <alignment horizontal="right" wrapText="1"/>
    </xf>
    <xf numFmtId="16" fontId="61" fillId="11" borderId="23" xfId="0" applyNumberFormat="1" applyFont="1" applyFill="1" applyBorder="1" applyAlignment="1">
      <alignment horizontal="justify" vertical="top" wrapText="1"/>
    </xf>
    <xf numFmtId="0" fontId="61" fillId="11" borderId="17" xfId="0" applyFont="1" applyFill="1" applyBorder="1" applyAlignment="1">
      <alignment horizontal="justify" vertical="top" wrapText="1"/>
    </xf>
    <xf numFmtId="2" fontId="66" fillId="11" borderId="17" xfId="0" applyNumberFormat="1" applyFont="1" applyFill="1" applyBorder="1" applyAlignment="1">
      <alignment horizontal="justify" vertical="top" wrapText="1"/>
    </xf>
    <xf numFmtId="4" fontId="61" fillId="11" borderId="17" xfId="0" applyNumberFormat="1" applyFont="1" applyFill="1" applyBorder="1" applyAlignment="1">
      <alignment horizontal="justify" vertical="top" wrapText="1"/>
    </xf>
    <xf numFmtId="0" fontId="61" fillId="0" borderId="0" xfId="0" applyFont="1" applyFill="1" applyAlignment="1"/>
    <xf numFmtId="0" fontId="61" fillId="0" borderId="24" xfId="0" applyFont="1" applyFill="1" applyBorder="1" applyAlignment="1">
      <alignment horizontal="justify" vertical="top" wrapText="1"/>
    </xf>
    <xf numFmtId="2" fontId="14" fillId="0" borderId="24" xfId="0" applyNumberFormat="1" applyFont="1" applyFill="1" applyBorder="1" applyAlignment="1">
      <alignment horizontal="right" wrapText="1"/>
    </xf>
    <xf numFmtId="4" fontId="14" fillId="0" borderId="24" xfId="0" applyNumberFormat="1" applyFont="1" applyFill="1" applyBorder="1" applyAlignment="1">
      <alignment horizontal="right" wrapText="1"/>
    </xf>
    <xf numFmtId="3" fontId="14" fillId="0" borderId="0" xfId="0" applyNumberFormat="1" applyFont="1" applyFill="1" applyBorder="1" applyAlignment="1">
      <alignment horizontal="right"/>
    </xf>
    <xf numFmtId="0" fontId="74" fillId="0" borderId="0" xfId="0" applyFont="1" applyFill="1" applyBorder="1" applyAlignment="1" applyProtection="1">
      <alignment horizontal="left" vertical="top" wrapText="1"/>
      <protection locked="0"/>
    </xf>
    <xf numFmtId="14" fontId="74" fillId="0" borderId="0" xfId="0" applyNumberFormat="1" applyFont="1" applyFill="1" applyBorder="1" applyAlignment="1" applyProtection="1">
      <alignment horizontal="center" vertical="top" wrapText="1"/>
      <protection locked="0"/>
    </xf>
    <xf numFmtId="14" fontId="61" fillId="0" borderId="0" xfId="0" applyNumberFormat="1" applyFont="1" applyFill="1" applyBorder="1" applyAlignment="1">
      <alignment horizontal="center" vertical="top"/>
    </xf>
    <xf numFmtId="2" fontId="68" fillId="0" borderId="0" xfId="0" applyNumberFormat="1" applyFont="1" applyFill="1" applyBorder="1" applyAlignment="1">
      <alignment horizontal="right"/>
    </xf>
    <xf numFmtId="0" fontId="43" fillId="0" borderId="0" xfId="0" applyFont="1" applyFill="1" applyAlignment="1"/>
    <xf numFmtId="14" fontId="61" fillId="0" borderId="0" xfId="0" applyNumberFormat="1" applyFont="1" applyFill="1" applyBorder="1" applyAlignment="1">
      <alignment horizontal="justify" vertical="top" wrapText="1"/>
    </xf>
    <xf numFmtId="1" fontId="14" fillId="0" borderId="0" xfId="0" applyNumberFormat="1" applyFont="1" applyFill="1" applyBorder="1" applyAlignment="1">
      <alignment horizontal="right" wrapText="1"/>
    </xf>
    <xf numFmtId="0" fontId="61" fillId="0" borderId="0" xfId="0" applyFont="1" applyFill="1" applyBorder="1" applyAlignment="1">
      <alignment vertical="top" wrapText="1"/>
    </xf>
    <xf numFmtId="2" fontId="68" fillId="0" borderId="0" xfId="0" applyNumberFormat="1" applyFont="1" applyFill="1" applyBorder="1" applyAlignment="1">
      <alignment horizontal="right" wrapText="1"/>
    </xf>
    <xf numFmtId="1" fontId="14" fillId="0" borderId="0" xfId="0" applyNumberFormat="1" applyFont="1" applyFill="1" applyBorder="1" applyAlignment="1">
      <alignment horizontal="right"/>
    </xf>
    <xf numFmtId="2" fontId="61" fillId="11" borderId="23" xfId="0" applyNumberFormat="1" applyFont="1" applyFill="1" applyBorder="1" applyAlignment="1">
      <alignment horizontal="justify" vertical="top" wrapText="1"/>
    </xf>
    <xf numFmtId="14" fontId="61" fillId="11" borderId="17" xfId="0" applyNumberFormat="1" applyFont="1" applyFill="1" applyBorder="1" applyAlignment="1">
      <alignment horizontal="justify" vertical="top" wrapText="1"/>
    </xf>
    <xf numFmtId="1" fontId="75" fillId="11" borderId="17" xfId="0" applyNumberFormat="1" applyFont="1" applyFill="1" applyBorder="1" applyAlignment="1">
      <alignment horizontal="right" wrapText="1"/>
    </xf>
    <xf numFmtId="4" fontId="14" fillId="11" borderId="17" xfId="0" applyNumberFormat="1" applyFont="1" applyFill="1" applyBorder="1" applyAlignment="1">
      <alignment horizontal="right" wrapText="1"/>
    </xf>
    <xf numFmtId="4" fontId="14" fillId="11" borderId="6" xfId="0" applyNumberFormat="1" applyFont="1" applyFill="1" applyBorder="1" applyAlignment="1">
      <alignment horizontal="right" wrapText="1"/>
    </xf>
    <xf numFmtId="2" fontId="61" fillId="0" borderId="0" xfId="0" applyNumberFormat="1" applyFont="1" applyFill="1" applyBorder="1" applyAlignment="1">
      <alignment horizontal="justify" vertical="top" wrapText="1"/>
    </xf>
    <xf numFmtId="1" fontId="75" fillId="0" borderId="0" xfId="0" applyNumberFormat="1" applyFont="1" applyFill="1" applyBorder="1" applyAlignment="1">
      <alignment horizontal="right" wrapText="1"/>
    </xf>
    <xf numFmtId="0" fontId="61" fillId="0" borderId="0" xfId="0" applyFont="1" applyFill="1" applyBorder="1" applyAlignment="1" applyProtection="1">
      <alignment horizontal="justify" vertical="top" wrapText="1"/>
      <protection locked="0"/>
    </xf>
    <xf numFmtId="14" fontId="61" fillId="0" borderId="0" xfId="0" applyNumberFormat="1" applyFont="1" applyFill="1" applyBorder="1" applyAlignment="1">
      <alignment horizontal="left" vertical="top"/>
    </xf>
    <xf numFmtId="16" fontId="61" fillId="0" borderId="0" xfId="0" applyNumberFormat="1" applyFont="1" applyFill="1" applyBorder="1" applyAlignment="1">
      <alignment horizontal="justify" vertical="top" wrapText="1"/>
    </xf>
    <xf numFmtId="1" fontId="76" fillId="0" borderId="0" xfId="0" applyNumberFormat="1" applyFont="1" applyFill="1" applyBorder="1" applyAlignment="1">
      <alignment horizontal="right" wrapText="1"/>
    </xf>
    <xf numFmtId="4" fontId="76" fillId="0" borderId="0" xfId="0" applyNumberFormat="1" applyFont="1" applyAlignment="1">
      <alignment horizontal="right" wrapText="1"/>
    </xf>
    <xf numFmtId="16" fontId="63" fillId="0" borderId="0" xfId="0" applyNumberFormat="1" applyFont="1" applyFill="1" applyBorder="1" applyAlignment="1">
      <alignment horizontal="left" vertical="center"/>
    </xf>
    <xf numFmtId="0" fontId="63" fillId="0" borderId="0" xfId="0" applyFont="1" applyFill="1" applyBorder="1" applyAlignment="1">
      <alignment horizontal="center" vertical="center"/>
    </xf>
    <xf numFmtId="0" fontId="45" fillId="0" borderId="0" xfId="0" applyFont="1" applyFill="1" applyAlignment="1">
      <alignment horizontal="center"/>
    </xf>
    <xf numFmtId="2" fontId="69" fillId="0" borderId="0" xfId="0" applyNumberFormat="1" applyFont="1" applyFill="1" applyAlignment="1">
      <alignment horizontal="right"/>
    </xf>
    <xf numFmtId="4" fontId="43" fillId="0" borderId="0" xfId="0" applyNumberFormat="1" applyFont="1" applyFill="1" applyAlignment="1">
      <alignment horizontal="right"/>
    </xf>
    <xf numFmtId="0" fontId="61" fillId="0" borderId="0" xfId="0" applyFont="1" applyFill="1" applyBorder="1" applyAlignment="1">
      <alignment horizontal="center" vertical="center" wrapText="1"/>
    </xf>
    <xf numFmtId="0" fontId="63" fillId="8" borderId="19" xfId="0" applyFont="1" applyFill="1" applyBorder="1" applyAlignment="1">
      <alignment horizontal="left" vertical="center" wrapText="1"/>
    </xf>
    <xf numFmtId="0" fontId="61" fillId="0" borderId="21"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63" fillId="9" borderId="19" xfId="0" applyFont="1" applyFill="1" applyBorder="1" applyAlignment="1">
      <alignment horizontal="right" vertical="center" wrapText="1"/>
    </xf>
    <xf numFmtId="0" fontId="14" fillId="0" borderId="0" xfId="0" quotePrefix="1" applyFont="1" applyFill="1" applyBorder="1" applyAlignment="1" applyProtection="1">
      <alignment horizontal="justify" vertical="top" wrapText="1"/>
      <protection locked="0"/>
    </xf>
    <xf numFmtId="0" fontId="63" fillId="0" borderId="0" xfId="0" applyFont="1" applyFill="1" applyBorder="1" applyAlignment="1">
      <alignment horizontal="left" vertical="center" wrapText="1"/>
    </xf>
    <xf numFmtId="0" fontId="43" fillId="0" borderId="0" xfId="0" applyFont="1" applyFill="1" applyAlignment="1">
      <alignment wrapText="1"/>
    </xf>
    <xf numFmtId="0" fontId="14" fillId="0" borderId="24" xfId="0" applyFont="1" applyFill="1" applyBorder="1" applyAlignment="1">
      <alignment horizontal="justify" vertical="top" wrapText="1"/>
    </xf>
    <xf numFmtId="0" fontId="63" fillId="8" borderId="19" xfId="0" applyFont="1" applyFill="1" applyBorder="1" applyAlignment="1">
      <alignment horizontal="center" vertical="center"/>
    </xf>
    <xf numFmtId="0" fontId="61" fillId="0" borderId="21" xfId="0" applyFont="1" applyFill="1" applyBorder="1" applyAlignment="1">
      <alignment horizontal="center" vertical="center"/>
    </xf>
    <xf numFmtId="0" fontId="14" fillId="0" borderId="0" xfId="0" applyFont="1" applyFill="1" applyBorder="1" applyAlignment="1">
      <alignment horizontal="center"/>
    </xf>
    <xf numFmtId="167" fontId="14" fillId="0" borderId="0" xfId="0" applyNumberFormat="1" applyFont="1" applyFill="1" applyBorder="1" applyAlignment="1">
      <alignment horizontal="center"/>
    </xf>
    <xf numFmtId="0" fontId="14" fillId="0" borderId="0" xfId="0" applyFont="1" applyFill="1" applyBorder="1" applyAlignment="1" applyProtection="1">
      <alignment horizontal="center"/>
      <protection locked="0"/>
    </xf>
    <xf numFmtId="0" fontId="14" fillId="0" borderId="0" xfId="0" applyFont="1" applyFill="1" applyBorder="1" applyAlignment="1">
      <alignment horizontal="center" wrapText="1"/>
    </xf>
    <xf numFmtId="0" fontId="14" fillId="0" borderId="0" xfId="12" applyFont="1" applyFill="1" applyAlignment="1">
      <alignment horizontal="center"/>
    </xf>
    <xf numFmtId="0" fontId="14" fillId="0" borderId="0" xfId="13" applyFont="1" applyFill="1" applyBorder="1" applyAlignment="1">
      <alignment horizontal="center"/>
    </xf>
    <xf numFmtId="0" fontId="43" fillId="0" borderId="0" xfId="13" applyFont="1" applyFill="1" applyBorder="1" applyAlignment="1">
      <alignment horizontal="center"/>
    </xf>
    <xf numFmtId="0" fontId="71" fillId="0" borderId="0" xfId="0" applyFont="1" applyFill="1" applyBorder="1" applyAlignment="1">
      <alignment horizontal="center" wrapText="1"/>
    </xf>
    <xf numFmtId="0" fontId="43" fillId="0" borderId="0" xfId="0" applyFont="1" applyFill="1" applyAlignment="1">
      <alignment horizontal="center"/>
    </xf>
    <xf numFmtId="2" fontId="69" fillId="0" borderId="0" xfId="0" applyNumberFormat="1" applyFont="1" applyFill="1" applyBorder="1" applyAlignment="1" applyProtection="1">
      <alignment horizontal="center" wrapText="1"/>
      <protection locked="0"/>
    </xf>
    <xf numFmtId="0" fontId="61" fillId="9" borderId="19" xfId="0" applyFont="1" applyFill="1" applyBorder="1" applyAlignment="1">
      <alignment horizontal="center" wrapText="1"/>
    </xf>
    <xf numFmtId="0" fontId="61" fillId="11" borderId="17" xfId="0" applyFont="1" applyFill="1" applyBorder="1" applyAlignment="1">
      <alignment horizontal="center" vertical="top" wrapText="1"/>
    </xf>
    <xf numFmtId="0" fontId="14" fillId="0" borderId="24" xfId="0" applyFont="1" applyFill="1" applyBorder="1" applyAlignment="1">
      <alignment horizontal="center" wrapText="1"/>
    </xf>
    <xf numFmtId="4" fontId="14" fillId="0" borderId="0" xfId="0" applyNumberFormat="1" applyFont="1" applyFill="1" applyBorder="1" applyAlignment="1">
      <alignment horizontal="center"/>
    </xf>
    <xf numFmtId="0" fontId="14" fillId="11" borderId="17" xfId="0" applyFont="1" applyFill="1" applyBorder="1" applyAlignment="1">
      <alignment horizontal="center" wrapText="1"/>
    </xf>
    <xf numFmtId="0" fontId="14" fillId="0" borderId="0" xfId="14" applyFont="1" applyFill="1" applyBorder="1" applyAlignment="1">
      <alignment horizontal="center" wrapText="1"/>
    </xf>
    <xf numFmtId="0" fontId="77" fillId="5" borderId="5" xfId="0" applyFont="1" applyFill="1" applyBorder="1" applyAlignment="1">
      <alignment horizontal="center" vertical="top"/>
    </xf>
    <xf numFmtId="0" fontId="77" fillId="5" borderId="5" xfId="0" applyFont="1" applyFill="1" applyBorder="1" applyAlignment="1">
      <alignment vertical="top" wrapText="1"/>
    </xf>
    <xf numFmtId="0" fontId="77" fillId="5" borderId="5" xfId="0" applyFont="1" applyFill="1" applyBorder="1" applyAlignment="1">
      <alignment horizontal="center"/>
    </xf>
    <xf numFmtId="4" fontId="77" fillId="5" borderId="5" xfId="0" applyNumberFormat="1" applyFont="1" applyFill="1" applyBorder="1" applyAlignment="1">
      <alignment horizontal="center"/>
    </xf>
    <xf numFmtId="0" fontId="78" fillId="0" borderId="0" xfId="0" applyFont="1"/>
    <xf numFmtId="0" fontId="78" fillId="0" borderId="5" xfId="0" applyFont="1" applyBorder="1" applyAlignment="1">
      <alignment horizontal="center" vertical="top"/>
    </xf>
    <xf numFmtId="0" fontId="78" fillId="0" borderId="5" xfId="0" applyFont="1" applyBorder="1" applyAlignment="1">
      <alignment vertical="top" wrapText="1"/>
    </xf>
    <xf numFmtId="0" fontId="78" fillId="0" borderId="5" xfId="0" applyFont="1" applyBorder="1" applyAlignment="1">
      <alignment horizontal="center"/>
    </xf>
    <xf numFmtId="4" fontId="78" fillId="0" borderId="5" xfId="0" applyNumberFormat="1" applyFont="1" applyBorder="1"/>
    <xf numFmtId="0" fontId="77" fillId="12" borderId="5" xfId="0" applyFont="1" applyFill="1" applyBorder="1" applyAlignment="1">
      <alignment horizontal="center" vertical="top"/>
    </xf>
    <xf numFmtId="0" fontId="77" fillId="12" borderId="5" xfId="0" applyFont="1" applyFill="1" applyBorder="1" applyAlignment="1">
      <alignment vertical="top" wrapText="1"/>
    </xf>
    <xf numFmtId="0" fontId="78" fillId="12" borderId="5" xfId="0" applyFont="1" applyFill="1" applyBorder="1" applyAlignment="1">
      <alignment horizontal="center"/>
    </xf>
    <xf numFmtId="4" fontId="78" fillId="12" borderId="5" xfId="0" applyNumberFormat="1" applyFont="1" applyFill="1" applyBorder="1"/>
    <xf numFmtId="0" fontId="77" fillId="0" borderId="5" xfId="0" applyFont="1" applyFill="1" applyBorder="1" applyAlignment="1">
      <alignment horizontal="center" vertical="top"/>
    </xf>
    <xf numFmtId="0" fontId="77" fillId="0" borderId="5" xfId="0" applyFont="1" applyFill="1" applyBorder="1" applyAlignment="1">
      <alignment vertical="top" wrapText="1"/>
    </xf>
    <xf numFmtId="0" fontId="78" fillId="0" borderId="5" xfId="0" applyFont="1" applyFill="1" applyBorder="1" applyAlignment="1">
      <alignment horizontal="center"/>
    </xf>
    <xf numFmtId="4" fontId="78" fillId="0" borderId="5" xfId="0" applyNumberFormat="1" applyFont="1" applyFill="1" applyBorder="1"/>
    <xf numFmtId="0" fontId="78" fillId="0" borderId="0" xfId="0" applyFont="1" applyFill="1"/>
    <xf numFmtId="0" fontId="77" fillId="0" borderId="5" xfId="0" applyFont="1" applyBorder="1" applyAlignment="1">
      <alignment horizontal="center" vertical="top"/>
    </xf>
    <xf numFmtId="0" fontId="77" fillId="0" borderId="5" xfId="0" applyFont="1" applyBorder="1" applyAlignment="1">
      <alignment vertical="top" wrapText="1"/>
    </xf>
    <xf numFmtId="4" fontId="77" fillId="0" borderId="5" xfId="0" applyNumberFormat="1" applyFont="1" applyBorder="1"/>
    <xf numFmtId="0" fontId="78" fillId="0" borderId="5" xfId="0" applyNumberFormat="1" applyFont="1" applyFill="1" applyBorder="1" applyAlignment="1" applyProtection="1">
      <alignment vertical="top" wrapText="1"/>
    </xf>
    <xf numFmtId="49" fontId="78" fillId="0" borderId="5" xfId="0" applyNumberFormat="1" applyFont="1" applyFill="1" applyBorder="1" applyAlignment="1" applyProtection="1">
      <alignment horizontal="center"/>
    </xf>
    <xf numFmtId="4" fontId="78" fillId="0" borderId="5" xfId="0" applyNumberFormat="1" applyFont="1" applyFill="1" applyBorder="1" applyAlignment="1" applyProtection="1"/>
    <xf numFmtId="4" fontId="77" fillId="12" borderId="5" xfId="0" applyNumberFormat="1" applyFont="1" applyFill="1" applyBorder="1"/>
    <xf numFmtId="0" fontId="78" fillId="0" borderId="0" xfId="0" applyFont="1" applyBorder="1" applyAlignment="1">
      <alignment horizontal="center" vertical="top"/>
    </xf>
    <xf numFmtId="0" fontId="77" fillId="0" borderId="0" xfId="0" applyFont="1" applyBorder="1" applyAlignment="1">
      <alignment horizontal="left" vertical="top" wrapText="1"/>
    </xf>
    <xf numFmtId="0" fontId="78" fillId="0" borderId="0" xfId="0" applyFont="1" applyBorder="1" applyAlignment="1">
      <alignment horizontal="center"/>
    </xf>
    <xf numFmtId="4" fontId="78" fillId="0" borderId="0" xfId="0" applyNumberFormat="1" applyFont="1" applyBorder="1"/>
    <xf numFmtId="0" fontId="78" fillId="0" borderId="0" xfId="0" applyFont="1" applyAlignment="1">
      <alignment horizontal="center" vertical="top"/>
    </xf>
    <xf numFmtId="0" fontId="78" fillId="0" borderId="0" xfId="0" applyFont="1" applyAlignment="1">
      <alignment horizontal="left" vertical="top" wrapText="1"/>
    </xf>
    <xf numFmtId="0" fontId="78" fillId="0" borderId="0" xfId="0" applyFont="1" applyAlignment="1">
      <alignment horizontal="center"/>
    </xf>
    <xf numFmtId="4" fontId="78" fillId="0" borderId="0" xfId="0" applyNumberFormat="1" applyFont="1"/>
    <xf numFmtId="0" fontId="79" fillId="5" borderId="10" xfId="0" applyFont="1" applyFill="1" applyBorder="1" applyAlignment="1">
      <alignment horizontal="center" vertical="center"/>
    </xf>
    <xf numFmtId="0" fontId="79" fillId="5" borderId="10" xfId="0" applyFont="1" applyFill="1" applyBorder="1" applyAlignment="1">
      <alignment horizontal="center"/>
    </xf>
    <xf numFmtId="4" fontId="77" fillId="5" borderId="10" xfId="0" applyNumberFormat="1" applyFont="1" applyFill="1" applyBorder="1" applyAlignment="1">
      <alignment horizontal="center"/>
    </xf>
    <xf numFmtId="2" fontId="77" fillId="5" borderId="10" xfId="0" applyNumberFormat="1" applyFont="1" applyFill="1" applyBorder="1" applyAlignment="1">
      <alignment horizontal="center"/>
    </xf>
    <xf numFmtId="4" fontId="77" fillId="5" borderId="10" xfId="0" applyNumberFormat="1" applyFont="1" applyFill="1" applyBorder="1" applyAlignment="1">
      <alignment horizontal="right"/>
    </xf>
    <xf numFmtId="0" fontId="80" fillId="0" borderId="0" xfId="0" applyFont="1" applyFill="1" applyBorder="1"/>
    <xf numFmtId="0" fontId="77" fillId="13" borderId="26" xfId="0" applyFont="1" applyFill="1" applyBorder="1" applyAlignment="1">
      <alignment horizontal="center" vertical="center" wrapText="1"/>
    </xf>
    <xf numFmtId="0" fontId="77" fillId="13" borderId="19" xfId="0" applyFont="1" applyFill="1" applyBorder="1" applyAlignment="1">
      <alignment horizontal="left" vertical="center" wrapText="1"/>
    </xf>
    <xf numFmtId="0" fontId="81" fillId="13" borderId="19" xfId="0" applyFont="1" applyFill="1" applyBorder="1" applyAlignment="1">
      <alignment horizontal="left" vertical="center" wrapText="1"/>
    </xf>
    <xf numFmtId="0" fontId="77" fillId="13" borderId="27" xfId="0" applyFont="1" applyFill="1" applyBorder="1" applyAlignment="1">
      <alignment horizontal="left" vertical="center" wrapText="1"/>
    </xf>
    <xf numFmtId="49" fontId="77" fillId="0" borderId="26" xfId="0" applyNumberFormat="1" applyFont="1" applyFill="1" applyBorder="1" applyAlignment="1">
      <alignment horizontal="left" vertical="top"/>
    </xf>
    <xf numFmtId="2" fontId="78" fillId="0" borderId="19" xfId="15" quotePrefix="1" applyNumberFormat="1" applyFont="1" applyFill="1" applyBorder="1" applyAlignment="1">
      <alignment horizontal="justify" vertical="top"/>
    </xf>
    <xf numFmtId="0" fontId="78" fillId="0" borderId="19" xfId="0" applyFont="1" applyFill="1" applyBorder="1" applyAlignment="1">
      <alignment horizontal="center"/>
    </xf>
    <xf numFmtId="4" fontId="78" fillId="0" borderId="19" xfId="0" applyNumberFormat="1" applyFont="1" applyBorder="1" applyAlignment="1">
      <alignment horizontal="right"/>
    </xf>
    <xf numFmtId="4" fontId="77" fillId="0" borderId="27" xfId="0" applyNumberFormat="1" applyFont="1" applyBorder="1" applyAlignment="1">
      <alignment horizontal="right"/>
    </xf>
    <xf numFmtId="4" fontId="80" fillId="0" borderId="0" xfId="0" applyNumberFormat="1" applyFont="1" applyFill="1" applyBorder="1"/>
    <xf numFmtId="0" fontId="77" fillId="0" borderId="28" xfId="0" applyFont="1" applyFill="1" applyBorder="1" applyAlignment="1">
      <alignment horizontal="left" vertical="top"/>
    </xf>
    <xf numFmtId="0" fontId="77" fillId="0" borderId="28" xfId="0" applyFont="1" applyFill="1" applyBorder="1" applyAlignment="1">
      <alignment horizontal="right"/>
    </xf>
    <xf numFmtId="4" fontId="77" fillId="0" borderId="28" xfId="0" applyNumberFormat="1" applyFont="1" applyFill="1" applyBorder="1" applyAlignment="1">
      <alignment horizontal="right"/>
    </xf>
    <xf numFmtId="2" fontId="77" fillId="0" borderId="28" xfId="0" applyNumberFormat="1" applyFont="1" applyFill="1" applyBorder="1" applyAlignment="1">
      <alignment horizontal="right"/>
    </xf>
    <xf numFmtId="0" fontId="77" fillId="0" borderId="8" xfId="0" applyFont="1" applyFill="1" applyBorder="1" applyAlignment="1">
      <alignment horizontal="center" vertical="top"/>
    </xf>
    <xf numFmtId="0" fontId="78" fillId="0" borderId="8" xfId="0" applyFont="1" applyFill="1" applyBorder="1" applyAlignment="1">
      <alignment horizontal="center" wrapText="1"/>
    </xf>
    <xf numFmtId="4" fontId="78" fillId="0" borderId="8" xfId="0" applyNumberFormat="1" applyFont="1" applyFill="1" applyBorder="1" applyAlignment="1">
      <alignment horizontal="right"/>
    </xf>
    <xf numFmtId="4" fontId="77" fillId="0" borderId="8" xfId="0" applyNumberFormat="1" applyFont="1" applyFill="1" applyBorder="1" applyAlignment="1">
      <alignment horizontal="right"/>
    </xf>
    <xf numFmtId="0" fontId="77" fillId="0" borderId="23" xfId="0" applyFont="1" applyFill="1" applyBorder="1" applyAlignment="1">
      <alignment horizontal="center" vertical="top"/>
    </xf>
    <xf numFmtId="0" fontId="78" fillId="0" borderId="5" xfId="0" applyFont="1" applyFill="1" applyBorder="1" applyAlignment="1">
      <alignment horizontal="center" wrapText="1"/>
    </xf>
    <xf numFmtId="4" fontId="78" fillId="0" borderId="5" xfId="0" applyNumberFormat="1" applyFont="1" applyFill="1" applyBorder="1" applyAlignment="1">
      <alignment horizontal="right"/>
    </xf>
    <xf numFmtId="4" fontId="77" fillId="0" borderId="5" xfId="0" applyNumberFormat="1" applyFont="1" applyFill="1" applyBorder="1" applyAlignment="1">
      <alignment horizontal="right"/>
    </xf>
    <xf numFmtId="0" fontId="80" fillId="0" borderId="29" xfId="0" applyFont="1" applyFill="1" applyBorder="1"/>
    <xf numFmtId="0" fontId="78" fillId="0" borderId="28" xfId="0" applyFont="1" applyFill="1" applyBorder="1" applyAlignment="1">
      <alignment horizontal="justify" wrapText="1"/>
    </xf>
    <xf numFmtId="0" fontId="77" fillId="0" borderId="28" xfId="0" applyFont="1" applyFill="1" applyBorder="1" applyAlignment="1">
      <alignment horizontal="right" wrapText="1"/>
    </xf>
    <xf numFmtId="0" fontId="78" fillId="0" borderId="28" xfId="0" applyFont="1" applyFill="1" applyBorder="1" applyAlignment="1">
      <alignment horizontal="right"/>
    </xf>
    <xf numFmtId="4" fontId="78" fillId="0" borderId="28" xfId="0" applyNumberFormat="1" applyFont="1" applyFill="1" applyBorder="1" applyAlignment="1">
      <alignment horizontal="right"/>
    </xf>
    <xf numFmtId="2" fontId="78" fillId="0" borderId="28" xfId="0" applyNumberFormat="1" applyFont="1" applyFill="1" applyBorder="1" applyAlignment="1">
      <alignment horizontal="right"/>
    </xf>
    <xf numFmtId="0" fontId="78" fillId="0" borderId="8" xfId="0" applyFont="1" applyFill="1" applyBorder="1" applyAlignment="1">
      <alignment horizontal="center"/>
    </xf>
    <xf numFmtId="0" fontId="78" fillId="0" borderId="28" xfId="0" applyFont="1" applyFill="1" applyBorder="1" applyAlignment="1">
      <alignment horizontal="center"/>
    </xf>
    <xf numFmtId="0" fontId="77" fillId="13" borderId="19" xfId="0" applyFont="1" applyFill="1" applyBorder="1" applyAlignment="1">
      <alignment horizontal="center"/>
    </xf>
    <xf numFmtId="4" fontId="77" fillId="13" borderId="19" xfId="0" applyNumberFormat="1" applyFont="1" applyFill="1" applyBorder="1" applyAlignment="1">
      <alignment horizontal="right"/>
    </xf>
    <xf numFmtId="2" fontId="77" fillId="13" borderId="19" xfId="0" applyNumberFormat="1" applyFont="1" applyFill="1" applyBorder="1" applyAlignment="1">
      <alignment horizontal="right"/>
    </xf>
    <xf numFmtId="4" fontId="81" fillId="13" borderId="31" xfId="0" applyNumberFormat="1" applyFont="1" applyFill="1" applyBorder="1" applyAlignment="1">
      <alignment horizontal="right"/>
    </xf>
    <xf numFmtId="0" fontId="77" fillId="0" borderId="28" xfId="0" quotePrefix="1" applyFont="1" applyFill="1" applyBorder="1" applyAlignment="1">
      <alignment horizontal="left" vertical="center"/>
    </xf>
    <xf numFmtId="4" fontId="81" fillId="0" borderId="28" xfId="0" applyNumberFormat="1" applyFont="1" applyFill="1" applyBorder="1" applyAlignment="1">
      <alignment horizontal="right"/>
    </xf>
    <xf numFmtId="0" fontId="77" fillId="0" borderId="29" xfId="0" applyFont="1" applyFill="1" applyBorder="1" applyAlignment="1">
      <alignment horizontal="center" vertical="top"/>
    </xf>
    <xf numFmtId="0" fontId="77" fillId="0" borderId="15" xfId="0" quotePrefix="1" applyFont="1" applyFill="1" applyBorder="1" applyAlignment="1">
      <alignment horizontal="left" vertical="center"/>
    </xf>
    <xf numFmtId="0" fontId="78" fillId="0" borderId="15" xfId="0" applyFont="1" applyFill="1" applyBorder="1" applyAlignment="1">
      <alignment horizontal="center"/>
    </xf>
    <xf numFmtId="4" fontId="78" fillId="0" borderId="15" xfId="0" applyNumberFormat="1" applyFont="1" applyFill="1" applyBorder="1" applyAlignment="1">
      <alignment horizontal="right"/>
    </xf>
    <xf numFmtId="4" fontId="77" fillId="0" borderId="15" xfId="0" applyNumberFormat="1" applyFont="1" applyFill="1" applyBorder="1" applyAlignment="1">
      <alignment horizontal="right"/>
    </xf>
    <xf numFmtId="0" fontId="80" fillId="0" borderId="5" xfId="0" applyFont="1" applyFill="1" applyBorder="1"/>
    <xf numFmtId="0" fontId="78" fillId="0" borderId="33" xfId="0" applyFont="1" applyFill="1" applyBorder="1" applyAlignment="1">
      <alignment wrapText="1"/>
    </xf>
    <xf numFmtId="4" fontId="78" fillId="0" borderId="33" xfId="0" applyNumberFormat="1" applyFont="1" applyFill="1" applyBorder="1" applyAlignment="1">
      <alignment horizontal="right"/>
    </xf>
    <xf numFmtId="4" fontId="77" fillId="0" borderId="33" xfId="0" applyNumberFormat="1" applyFont="1" applyFill="1" applyBorder="1" applyAlignment="1">
      <alignment horizontal="right"/>
    </xf>
    <xf numFmtId="4" fontId="78" fillId="0" borderId="8" xfId="0" applyNumberFormat="1" applyFont="1" applyFill="1" applyBorder="1" applyAlignment="1">
      <alignment horizontal="center" wrapText="1"/>
    </xf>
    <xf numFmtId="0" fontId="77" fillId="0" borderId="29" xfId="0" applyFont="1" applyFill="1" applyBorder="1" applyAlignment="1">
      <alignment horizontal="left" vertical="top"/>
    </xf>
    <xf numFmtId="0" fontId="78" fillId="0" borderId="0" xfId="0" applyFont="1" applyFill="1" applyBorder="1" applyAlignment="1">
      <alignment horizontal="right"/>
    </xf>
    <xf numFmtId="4" fontId="78" fillId="0" borderId="0" xfId="0" applyNumberFormat="1" applyFont="1" applyFill="1" applyBorder="1" applyAlignment="1">
      <alignment horizontal="right"/>
    </xf>
    <xf numFmtId="2" fontId="78" fillId="0" borderId="0" xfId="0" applyNumberFormat="1" applyFont="1" applyFill="1" applyBorder="1" applyAlignment="1">
      <alignment horizontal="right"/>
    </xf>
    <xf numFmtId="4" fontId="77" fillId="0" borderId="34" xfId="0" applyNumberFormat="1" applyFont="1" applyFill="1" applyBorder="1" applyAlignment="1">
      <alignment horizontal="right"/>
    </xf>
    <xf numFmtId="0" fontId="81" fillId="13" borderId="26" xfId="0" applyFont="1" applyFill="1" applyBorder="1" applyAlignment="1">
      <alignment horizontal="left" vertical="center" wrapText="1"/>
    </xf>
    <xf numFmtId="49" fontId="77" fillId="0" borderId="0" xfId="0" applyNumberFormat="1" applyFont="1" applyFill="1" applyBorder="1" applyAlignment="1">
      <alignment horizontal="left" vertical="top"/>
    </xf>
    <xf numFmtId="2" fontId="78" fillId="0" borderId="0" xfId="15" quotePrefix="1" applyNumberFormat="1" applyFont="1" applyFill="1" applyBorder="1" applyAlignment="1">
      <alignment horizontal="justify" vertical="top"/>
    </xf>
    <xf numFmtId="0" fontId="78" fillId="0" borderId="0" xfId="0" applyFont="1" applyFill="1" applyBorder="1" applyAlignment="1">
      <alignment horizontal="center"/>
    </xf>
    <xf numFmtId="4" fontId="78" fillId="0" borderId="0" xfId="0" applyNumberFormat="1" applyFont="1" applyBorder="1" applyAlignment="1">
      <alignment horizontal="right"/>
    </xf>
    <xf numFmtId="4" fontId="77" fillId="0" borderId="0" xfId="0" applyNumberFormat="1" applyFont="1" applyBorder="1" applyAlignment="1">
      <alignment horizontal="right"/>
    </xf>
    <xf numFmtId="0" fontId="77" fillId="0" borderId="0" xfId="0" applyFont="1" applyFill="1" applyBorder="1" applyAlignment="1">
      <alignment horizontal="left" vertical="top"/>
    </xf>
    <xf numFmtId="4" fontId="86" fillId="0" borderId="0" xfId="0" applyNumberFormat="1" applyFont="1" applyFill="1" applyBorder="1" applyAlignment="1"/>
    <xf numFmtId="0" fontId="85" fillId="0" borderId="0" xfId="0" applyFont="1" applyFill="1" applyBorder="1" applyAlignment="1"/>
    <xf numFmtId="2" fontId="87" fillId="0" borderId="0" xfId="0" applyNumberFormat="1" applyFont="1" applyFill="1" applyBorder="1" applyAlignment="1">
      <alignment horizontal="right"/>
    </xf>
    <xf numFmtId="4" fontId="88" fillId="0" borderId="0" xfId="0" applyNumberFormat="1" applyFont="1" applyFill="1" applyBorder="1" applyAlignment="1">
      <alignment horizontal="right"/>
    </xf>
    <xf numFmtId="0" fontId="88" fillId="0" borderId="0" xfId="0" applyFont="1" applyFill="1" applyBorder="1" applyAlignment="1">
      <alignment horizontal="left" vertical="top"/>
    </xf>
    <xf numFmtId="0" fontId="87" fillId="0" borderId="0" xfId="0" applyFont="1" applyFill="1" applyBorder="1" applyAlignment="1">
      <alignment horizontal="right"/>
    </xf>
    <xf numFmtId="0" fontId="86" fillId="0" borderId="0" xfId="0" applyFont="1" applyFill="1" applyBorder="1"/>
    <xf numFmtId="0" fontId="86" fillId="0" borderId="0" xfId="0" applyFont="1" applyFill="1" applyBorder="1" applyAlignment="1"/>
    <xf numFmtId="4" fontId="78" fillId="0" borderId="0" xfId="0" applyNumberFormat="1" applyFont="1" applyFill="1" applyBorder="1" applyAlignment="1"/>
    <xf numFmtId="0" fontId="81" fillId="0" borderId="0" xfId="0" applyFont="1" applyFill="1" applyBorder="1" applyAlignment="1">
      <alignment horizontal="right"/>
    </xf>
    <xf numFmtId="0" fontId="80" fillId="0" borderId="0" xfId="0" applyFont="1" applyFill="1" applyBorder="1" applyAlignment="1"/>
    <xf numFmtId="0" fontId="89" fillId="0" borderId="0" xfId="0" applyFont="1" applyFill="1" applyBorder="1" applyAlignment="1">
      <alignment horizontal="right"/>
    </xf>
    <xf numFmtId="0" fontId="77" fillId="5" borderId="25" xfId="0" applyFont="1" applyFill="1" applyBorder="1" applyAlignment="1">
      <alignment horizontal="justify" vertical="top"/>
    </xf>
    <xf numFmtId="0" fontId="77" fillId="13" borderId="19" xfId="0" applyFont="1" applyFill="1" applyBorder="1" applyAlignment="1">
      <alignment horizontal="left" vertical="center"/>
    </xf>
    <xf numFmtId="0" fontId="78" fillId="0" borderId="29" xfId="0" applyFont="1" applyFill="1" applyBorder="1" applyAlignment="1">
      <alignment horizontal="left" vertical="center"/>
    </xf>
    <xf numFmtId="0" fontId="77" fillId="0" borderId="30" xfId="0" applyFont="1" applyFill="1" applyBorder="1" applyAlignment="1">
      <alignment horizontal="justify" vertical="top"/>
    </xf>
    <xf numFmtId="0" fontId="77" fillId="0" borderId="29" xfId="0" applyFont="1" applyFill="1" applyBorder="1" applyAlignment="1">
      <alignment horizontal="left" vertical="center"/>
    </xf>
    <xf numFmtId="0" fontId="77" fillId="0" borderId="23" xfId="0" applyFont="1" applyFill="1" applyBorder="1" applyAlignment="1">
      <alignment horizontal="justify" vertical="top"/>
    </xf>
    <xf numFmtId="0" fontId="78" fillId="0" borderId="29" xfId="0" applyFont="1" applyFill="1" applyBorder="1" applyAlignment="1">
      <alignment horizontal="justify" vertical="top"/>
    </xf>
    <xf numFmtId="2" fontId="78" fillId="0" borderId="29" xfId="0" applyNumberFormat="1" applyFont="1" applyFill="1" applyBorder="1" applyAlignment="1">
      <alignment horizontal="left" vertical="top"/>
    </xf>
    <xf numFmtId="0" fontId="77" fillId="0" borderId="29" xfId="0" applyFont="1" applyFill="1" applyBorder="1" applyAlignment="1">
      <alignment horizontal="justify" vertical="top"/>
    </xf>
    <xf numFmtId="49" fontId="77" fillId="13" borderId="19" xfId="0" applyNumberFormat="1" applyFont="1" applyFill="1" applyBorder="1" applyAlignment="1">
      <alignment horizontal="justify" vertical="center"/>
    </xf>
    <xf numFmtId="0" fontId="77" fillId="0" borderId="29" xfId="0" applyFont="1" applyFill="1" applyBorder="1" applyAlignment="1">
      <alignment horizontal="justify" vertical="center"/>
    </xf>
    <xf numFmtId="0" fontId="77" fillId="0" borderId="0" xfId="0" applyFont="1" applyFill="1" applyBorder="1" applyAlignment="1">
      <alignment horizontal="justify" vertical="top"/>
    </xf>
    <xf numFmtId="0" fontId="84" fillId="0" borderId="0" xfId="0" applyNumberFormat="1" applyFont="1" applyFill="1" applyAlignment="1" applyProtection="1">
      <alignment vertical="top"/>
    </xf>
    <xf numFmtId="0" fontId="84" fillId="0" borderId="29" xfId="0" applyNumberFormat="1" applyFont="1" applyFill="1" applyBorder="1" applyAlignment="1" applyProtection="1">
      <alignment vertical="top"/>
    </xf>
    <xf numFmtId="0" fontId="77" fillId="0" borderId="32" xfId="0" applyFont="1" applyFill="1" applyBorder="1" applyAlignment="1">
      <alignment horizontal="justify" vertical="top"/>
    </xf>
    <xf numFmtId="0" fontId="77" fillId="0" borderId="5" xfId="0" applyFont="1" applyFill="1" applyBorder="1" applyAlignment="1">
      <alignment horizontal="justify" vertical="top"/>
    </xf>
    <xf numFmtId="0" fontId="77" fillId="0" borderId="1" xfId="0" applyFont="1" applyFill="1" applyBorder="1" applyAlignment="1">
      <alignment horizontal="justify" vertical="top"/>
    </xf>
    <xf numFmtId="0" fontId="78" fillId="0" borderId="0" xfId="0" applyFont="1" applyFill="1" applyBorder="1" applyAlignment="1">
      <alignment horizontal="justify" vertical="top"/>
    </xf>
    <xf numFmtId="49" fontId="81" fillId="13" borderId="19" xfId="0" applyNumberFormat="1" applyFont="1" applyFill="1" applyBorder="1" applyAlignment="1">
      <alignment horizontal="justify" vertical="center"/>
    </xf>
    <xf numFmtId="0" fontId="87" fillId="0" borderId="0" xfId="0" applyFont="1" applyFill="1" applyBorder="1" applyAlignment="1">
      <alignment horizontal="justify" vertical="top"/>
    </xf>
    <xf numFmtId="0" fontId="78" fillId="0" borderId="28" xfId="0" applyFont="1" applyFill="1" applyBorder="1" applyAlignment="1">
      <alignment horizontal="center" wrapText="1"/>
    </xf>
    <xf numFmtId="0" fontId="43" fillId="0" borderId="0" xfId="7" applyFont="1" applyFill="1"/>
    <xf numFmtId="0" fontId="61" fillId="0" borderId="0" xfId="7" applyFont="1" applyFill="1" applyBorder="1" applyAlignment="1">
      <alignment horizontal="center" vertical="center"/>
    </xf>
    <xf numFmtId="2" fontId="62" fillId="0" borderId="0" xfId="7" applyNumberFormat="1" applyFont="1" applyFill="1" applyBorder="1" applyAlignment="1">
      <alignment horizontal="center" vertical="center"/>
    </xf>
    <xf numFmtId="4" fontId="61" fillId="0" borderId="0" xfId="7" applyNumberFormat="1" applyFont="1" applyFill="1" applyBorder="1" applyAlignment="1">
      <alignment horizontal="center" vertical="center"/>
    </xf>
    <xf numFmtId="4" fontId="61" fillId="0" borderId="0" xfId="7" applyNumberFormat="1" applyFont="1" applyFill="1" applyBorder="1" applyAlignment="1">
      <alignment horizontal="center"/>
    </xf>
    <xf numFmtId="0" fontId="61" fillId="0" borderId="0" xfId="7" quotePrefix="1" applyFont="1" applyFill="1" applyBorder="1" applyAlignment="1">
      <alignment horizontal="left" vertical="center"/>
    </xf>
    <xf numFmtId="0" fontId="61" fillId="0" borderId="0" xfId="7" quotePrefix="1" applyFont="1" applyFill="1" applyBorder="1" applyAlignment="1">
      <alignment horizontal="center" vertical="center"/>
    </xf>
    <xf numFmtId="49" fontId="61" fillId="0" borderId="17" xfId="7" applyNumberFormat="1" applyFont="1" applyFill="1" applyBorder="1" applyAlignment="1">
      <alignment horizontal="justify" vertical="center" wrapText="1"/>
    </xf>
    <xf numFmtId="2" fontId="62" fillId="0" borderId="0" xfId="7" applyNumberFormat="1" applyFont="1" applyFill="1" applyBorder="1" applyAlignment="1">
      <alignment horizontal="right" vertical="center"/>
    </xf>
    <xf numFmtId="4" fontId="61" fillId="0" borderId="0" xfId="7" applyNumberFormat="1" applyFont="1" applyFill="1" applyBorder="1" applyAlignment="1">
      <alignment horizontal="right" vertical="center"/>
    </xf>
    <xf numFmtId="4" fontId="61" fillId="0" borderId="0" xfId="7" applyNumberFormat="1" applyFont="1" applyFill="1" applyBorder="1" applyAlignment="1">
      <alignment horizontal="right"/>
    </xf>
    <xf numFmtId="0" fontId="43" fillId="0" borderId="0" xfId="7" applyFont="1" applyFill="1" applyBorder="1"/>
    <xf numFmtId="49" fontId="61" fillId="0" borderId="0" xfId="7" applyNumberFormat="1" applyFont="1" applyFill="1" applyBorder="1" applyAlignment="1">
      <alignment horizontal="justify" vertical="center" wrapText="1"/>
    </xf>
    <xf numFmtId="0" fontId="61" fillId="0" borderId="0" xfId="7" applyFont="1" applyFill="1" applyBorder="1" applyAlignment="1">
      <alignment horizontal="justify" vertical="top" wrapText="1"/>
    </xf>
    <xf numFmtId="0" fontId="62" fillId="0" borderId="0" xfId="7" applyFont="1" applyFill="1" applyBorder="1" applyAlignment="1">
      <alignment horizontal="justify" vertical="top" wrapText="1"/>
    </xf>
    <xf numFmtId="0" fontId="63" fillId="8" borderId="18" xfId="7" applyFont="1" applyFill="1" applyBorder="1" applyAlignment="1">
      <alignment horizontal="left" vertical="center"/>
    </xf>
    <xf numFmtId="0" fontId="63" fillId="8" borderId="19" xfId="7" quotePrefix="1" applyFont="1" applyFill="1" applyBorder="1" applyAlignment="1">
      <alignment horizontal="center" vertical="center"/>
    </xf>
    <xf numFmtId="0" fontId="63" fillId="8" borderId="19" xfId="7" applyFont="1" applyFill="1" applyBorder="1" applyAlignment="1">
      <alignment horizontal="left" vertical="center"/>
    </xf>
    <xf numFmtId="0" fontId="65" fillId="8" borderId="19" xfId="7" quotePrefix="1" applyFont="1" applyFill="1" applyBorder="1" applyAlignment="1">
      <alignment horizontal="center" vertical="center"/>
    </xf>
    <xf numFmtId="0" fontId="63" fillId="8" borderId="20" xfId="7" applyFont="1" applyFill="1" applyBorder="1" applyAlignment="1">
      <alignment horizontal="left"/>
    </xf>
    <xf numFmtId="0" fontId="61" fillId="0" borderId="0" xfId="7" applyFont="1" applyFill="1" applyAlignment="1">
      <alignment vertical="center"/>
    </xf>
    <xf numFmtId="2" fontId="66" fillId="0" borderId="0" xfId="7" applyNumberFormat="1" applyFont="1" applyFill="1" applyBorder="1" applyAlignment="1">
      <alignment horizontal="right" vertical="center"/>
    </xf>
    <xf numFmtId="16" fontId="61" fillId="11" borderId="23" xfId="7" applyNumberFormat="1" applyFont="1" applyFill="1" applyBorder="1" applyAlignment="1">
      <alignment horizontal="justify" vertical="top" wrapText="1"/>
    </xf>
    <xf numFmtId="0" fontId="61" fillId="11" borderId="17" xfId="7" applyFont="1" applyFill="1" applyBorder="1" applyAlignment="1">
      <alignment horizontal="justify" vertical="top" wrapText="1"/>
    </xf>
    <xf numFmtId="2" fontId="66" fillId="11" borderId="17" xfId="7" applyNumberFormat="1" applyFont="1" applyFill="1" applyBorder="1" applyAlignment="1">
      <alignment horizontal="justify" vertical="top" wrapText="1"/>
    </xf>
    <xf numFmtId="4" fontId="61" fillId="11" borderId="17" xfId="7" applyNumberFormat="1" applyFont="1" applyFill="1" applyBorder="1" applyAlignment="1">
      <alignment horizontal="justify" vertical="top" wrapText="1"/>
    </xf>
    <xf numFmtId="0" fontId="61" fillId="0" borderId="0" xfId="7" applyFont="1" applyFill="1" applyAlignment="1"/>
    <xf numFmtId="0" fontId="61" fillId="0" borderId="0" xfId="7" applyFont="1" applyFill="1" applyBorder="1" applyAlignment="1">
      <alignment horizontal="left" vertical="top"/>
    </xf>
    <xf numFmtId="0" fontId="61" fillId="0" borderId="35" xfId="7" applyFont="1" applyFill="1" applyBorder="1" applyAlignment="1">
      <alignment horizontal="justify" vertical="top" wrapText="1"/>
    </xf>
    <xf numFmtId="0" fontId="14" fillId="0" borderId="0" xfId="7" applyFont="1" applyFill="1" applyBorder="1" applyAlignment="1" applyProtection="1">
      <alignment horizontal="justify" vertical="top" wrapText="1"/>
      <protection locked="0"/>
    </xf>
    <xf numFmtId="2" fontId="14" fillId="0" borderId="0" xfId="7" applyNumberFormat="1" applyFont="1" applyFill="1" applyBorder="1" applyAlignment="1">
      <alignment horizontal="right"/>
    </xf>
    <xf numFmtId="4" fontId="14" fillId="0" borderId="0" xfId="7" applyNumberFormat="1" applyFont="1" applyFill="1" applyBorder="1" applyAlignment="1">
      <alignment horizontal="right"/>
    </xf>
    <xf numFmtId="0" fontId="61" fillId="0" borderId="0" xfId="7" applyFont="1" applyFill="1" applyBorder="1" applyAlignment="1">
      <alignment horizontal="center" vertical="top" wrapText="1"/>
    </xf>
    <xf numFmtId="4" fontId="3" fillId="0" borderId="0" xfId="1" applyNumberFormat="1" applyFont="1" applyFill="1" applyAlignment="1">
      <alignment horizontal="justify" vertical="top" wrapText="1" shrinkToFit="1"/>
    </xf>
    <xf numFmtId="0" fontId="74" fillId="0" borderId="0" xfId="7" applyFont="1" applyFill="1" applyBorder="1" applyAlignment="1" applyProtection="1">
      <alignment horizontal="left" vertical="top" wrapText="1"/>
      <protection locked="0"/>
    </xf>
    <xf numFmtId="14" fontId="74" fillId="0" borderId="0" xfId="7" applyNumberFormat="1" applyFont="1" applyFill="1" applyBorder="1" applyAlignment="1" applyProtection="1">
      <alignment horizontal="center" vertical="top" wrapText="1"/>
      <protection locked="0"/>
    </xf>
    <xf numFmtId="0" fontId="14" fillId="0" borderId="0" xfId="7" applyFont="1" applyFill="1" applyBorder="1" applyAlignment="1">
      <alignment horizontal="justify" vertical="top" wrapText="1"/>
    </xf>
    <xf numFmtId="3" fontId="14" fillId="0" borderId="0" xfId="7" applyNumberFormat="1" applyFont="1" applyFill="1" applyBorder="1" applyAlignment="1">
      <alignment horizontal="right"/>
    </xf>
    <xf numFmtId="2" fontId="61" fillId="11" borderId="23" xfId="7" applyNumberFormat="1" applyFont="1" applyFill="1" applyBorder="1" applyAlignment="1">
      <alignment horizontal="justify" vertical="top" wrapText="1"/>
    </xf>
    <xf numFmtId="14" fontId="61" fillId="11" borderId="17" xfId="7" applyNumberFormat="1" applyFont="1" applyFill="1" applyBorder="1" applyAlignment="1">
      <alignment horizontal="justify" vertical="top" wrapText="1"/>
    </xf>
    <xf numFmtId="1" fontId="75" fillId="11" borderId="17" xfId="7" applyNumberFormat="1" applyFont="1" applyFill="1" applyBorder="1" applyAlignment="1">
      <alignment horizontal="right" wrapText="1"/>
    </xf>
    <xf numFmtId="4" fontId="14" fillId="11" borderId="17" xfId="7" applyNumberFormat="1" applyFont="1" applyFill="1" applyBorder="1" applyAlignment="1">
      <alignment horizontal="right" wrapText="1"/>
    </xf>
    <xf numFmtId="2" fontId="61" fillId="0" borderId="0" xfId="7" applyNumberFormat="1" applyFont="1" applyFill="1" applyBorder="1" applyAlignment="1">
      <alignment horizontal="justify" vertical="top" wrapText="1"/>
    </xf>
    <xf numFmtId="14" fontId="61" fillId="0" borderId="0" xfId="7" applyNumberFormat="1" applyFont="1" applyFill="1" applyBorder="1" applyAlignment="1">
      <alignment horizontal="justify" vertical="top" wrapText="1"/>
    </xf>
    <xf numFmtId="1" fontId="75" fillId="0" borderId="0" xfId="7" applyNumberFormat="1" applyFont="1" applyFill="1" applyBorder="1" applyAlignment="1">
      <alignment horizontal="right" wrapText="1"/>
    </xf>
    <xf numFmtId="4" fontId="14" fillId="0" borderId="0" xfId="7" applyNumberFormat="1" applyFont="1" applyFill="1" applyBorder="1" applyAlignment="1">
      <alignment horizontal="right" wrapText="1"/>
    </xf>
    <xf numFmtId="0" fontId="61" fillId="0" borderId="0" xfId="7" applyFont="1" applyFill="1" applyBorder="1" applyAlignment="1" applyProtection="1">
      <alignment horizontal="left" vertical="top"/>
      <protection locked="0"/>
    </xf>
    <xf numFmtId="0" fontId="61" fillId="0" borderId="0" xfId="7" applyFont="1" applyFill="1" applyBorder="1" applyAlignment="1" applyProtection="1">
      <alignment horizontal="center" vertical="top"/>
      <protection locked="0"/>
    </xf>
    <xf numFmtId="0" fontId="3" fillId="0" borderId="0" xfId="7" applyFont="1" applyFill="1" applyBorder="1" applyAlignment="1" applyProtection="1">
      <alignment horizontal="justify" vertical="top" wrapText="1"/>
      <protection locked="0"/>
    </xf>
    <xf numFmtId="16" fontId="61" fillId="0" borderId="0" xfId="7" applyNumberFormat="1" applyFont="1" applyFill="1" applyBorder="1" applyAlignment="1">
      <alignment horizontal="justify" vertical="top" wrapText="1"/>
    </xf>
    <xf numFmtId="0" fontId="14" fillId="0" borderId="35" xfId="7" applyFont="1" applyFill="1" applyBorder="1" applyAlignment="1">
      <alignment horizontal="justify" vertical="top" wrapText="1"/>
    </xf>
    <xf numFmtId="1" fontId="76" fillId="0" borderId="0" xfId="7" applyNumberFormat="1" applyFont="1" applyFill="1" applyBorder="1" applyAlignment="1">
      <alignment horizontal="right" wrapText="1"/>
    </xf>
    <xf numFmtId="4" fontId="76" fillId="0" borderId="0" xfId="7" applyNumberFormat="1" applyFont="1" applyAlignment="1">
      <alignment horizontal="right" wrapText="1"/>
    </xf>
    <xf numFmtId="14" fontId="61" fillId="0" borderId="0" xfId="7" applyNumberFormat="1" applyFont="1" applyFill="1" applyBorder="1" applyAlignment="1">
      <alignment horizontal="left" vertical="top"/>
    </xf>
    <xf numFmtId="0" fontId="3" fillId="0" borderId="0" xfId="7" applyFont="1" applyFill="1" applyBorder="1" applyAlignment="1">
      <alignment horizontal="justify" vertical="top" wrapText="1"/>
    </xf>
    <xf numFmtId="16" fontId="63" fillId="0" borderId="0" xfId="7" applyNumberFormat="1" applyFont="1" applyFill="1" applyBorder="1" applyAlignment="1">
      <alignment horizontal="left" vertical="center"/>
    </xf>
    <xf numFmtId="0" fontId="63" fillId="0" borderId="0" xfId="7" applyFont="1" applyFill="1" applyBorder="1" applyAlignment="1">
      <alignment horizontal="center" vertical="center"/>
    </xf>
    <xf numFmtId="0" fontId="45" fillId="0" borderId="0" xfId="7" applyFont="1" applyFill="1" applyAlignment="1">
      <alignment horizontal="center"/>
    </xf>
    <xf numFmtId="0" fontId="14" fillId="0" borderId="0" xfId="7" applyFont="1" applyFill="1" applyBorder="1" applyAlignment="1">
      <alignment vertical="top" wrapText="1"/>
    </xf>
    <xf numFmtId="1" fontId="14" fillId="0" borderId="0" xfId="7" applyNumberFormat="1" applyFont="1" applyFill="1" applyBorder="1" applyAlignment="1">
      <alignment horizontal="right" wrapText="1"/>
    </xf>
    <xf numFmtId="0" fontId="3" fillId="0" borderId="0" xfId="7" quotePrefix="1" applyFont="1" applyFill="1" applyBorder="1" applyAlignment="1">
      <alignment horizontal="justify" vertical="top" wrapText="1"/>
    </xf>
    <xf numFmtId="0" fontId="3" fillId="0" borderId="0" xfId="7" quotePrefix="1" applyFont="1" applyFill="1" applyBorder="1" applyAlignment="1">
      <alignment horizontal="left" vertical="center" wrapText="1"/>
    </xf>
    <xf numFmtId="49" fontId="3" fillId="0" borderId="0" xfId="7" quotePrefix="1" applyNumberFormat="1" applyFont="1" applyFill="1" applyBorder="1" applyAlignment="1">
      <alignment horizontal="left" vertical="center" wrapText="1"/>
    </xf>
    <xf numFmtId="0" fontId="66" fillId="9" borderId="19" xfId="7" applyFont="1" applyFill="1" applyBorder="1" applyAlignment="1">
      <alignment horizontal="justify" vertical="top" wrapText="1"/>
    </xf>
    <xf numFmtId="0" fontId="61" fillId="9" borderId="19" xfId="7" applyFont="1" applyFill="1" applyBorder="1" applyAlignment="1">
      <alignment horizontal="right" wrapText="1"/>
    </xf>
    <xf numFmtId="0" fontId="66" fillId="9" borderId="19" xfId="7" applyFont="1" applyFill="1" applyBorder="1" applyAlignment="1">
      <alignment horizontal="right" wrapText="1"/>
    </xf>
    <xf numFmtId="4" fontId="63" fillId="9" borderId="20" xfId="7" applyNumberFormat="1" applyFont="1" applyFill="1" applyBorder="1" applyAlignment="1">
      <alignment horizontal="right" wrapText="1"/>
    </xf>
    <xf numFmtId="2" fontId="69" fillId="0" borderId="0" xfId="7" applyNumberFormat="1" applyFont="1" applyFill="1" applyAlignment="1">
      <alignment horizontal="right"/>
    </xf>
    <xf numFmtId="4" fontId="43" fillId="0" borderId="0" xfId="7" applyNumberFormat="1" applyFont="1" applyFill="1" applyAlignment="1">
      <alignment horizontal="right"/>
    </xf>
    <xf numFmtId="0" fontId="61" fillId="0" borderId="0" xfId="7" applyFont="1" applyFill="1" applyBorder="1" applyAlignment="1">
      <alignment horizontal="center" vertical="center" wrapText="1"/>
    </xf>
    <xf numFmtId="0" fontId="63" fillId="8" borderId="19" xfId="7" applyFont="1" applyFill="1" applyBorder="1" applyAlignment="1">
      <alignment horizontal="left" vertical="center" wrapText="1"/>
    </xf>
    <xf numFmtId="0" fontId="61" fillId="0" borderId="0" xfId="7" applyFont="1" applyFill="1" applyBorder="1" applyAlignment="1">
      <alignment horizontal="left" vertical="center" wrapText="1"/>
    </xf>
    <xf numFmtId="0" fontId="43" fillId="0" borderId="0" xfId="7" applyFont="1" applyFill="1" applyAlignment="1">
      <alignment wrapText="1"/>
    </xf>
    <xf numFmtId="0" fontId="63" fillId="8" borderId="19" xfId="7" applyFont="1" applyFill="1" applyBorder="1" applyAlignment="1">
      <alignment horizontal="center" vertical="center"/>
    </xf>
    <xf numFmtId="0" fontId="61" fillId="11" borderId="17" xfId="7" applyFont="1" applyFill="1" applyBorder="1" applyAlignment="1">
      <alignment horizontal="center" vertical="top" wrapText="1"/>
    </xf>
    <xf numFmtId="0" fontId="14" fillId="0" borderId="0" xfId="7" applyFont="1" applyFill="1" applyBorder="1" applyAlignment="1">
      <alignment horizontal="center"/>
    </xf>
    <xf numFmtId="4" fontId="14" fillId="0" borderId="0" xfId="7" applyNumberFormat="1" applyFont="1" applyFill="1" applyBorder="1" applyAlignment="1">
      <alignment horizontal="center"/>
    </xf>
    <xf numFmtId="0" fontId="14" fillId="11" borderId="17" xfId="7" applyFont="1" applyFill="1" applyBorder="1" applyAlignment="1">
      <alignment horizontal="center" wrapText="1"/>
    </xf>
    <xf numFmtId="0" fontId="14" fillId="0" borderId="0" xfId="7" applyFont="1" applyFill="1" applyBorder="1" applyAlignment="1">
      <alignment horizontal="center" wrapText="1"/>
    </xf>
    <xf numFmtId="2" fontId="2" fillId="0" borderId="0" xfId="1" applyNumberFormat="1" applyFont="1" applyAlignment="1">
      <alignment horizontal="center"/>
    </xf>
    <xf numFmtId="1" fontId="2" fillId="0" borderId="0" xfId="1" applyNumberFormat="1" applyFont="1" applyAlignment="1">
      <alignment horizontal="center"/>
    </xf>
    <xf numFmtId="0" fontId="61" fillId="9" borderId="19" xfId="7" applyFont="1" applyFill="1" applyBorder="1" applyAlignment="1">
      <alignment horizontal="center" wrapText="1"/>
    </xf>
    <xf numFmtId="0" fontId="43" fillId="0" borderId="0" xfId="7" applyFont="1" applyFill="1" applyAlignment="1">
      <alignment horizontal="center"/>
    </xf>
    <xf numFmtId="4" fontId="72" fillId="0" borderId="0" xfId="0" applyNumberFormat="1" applyFont="1" applyFill="1" applyAlignment="1">
      <alignment horizontal="right"/>
    </xf>
    <xf numFmtId="4" fontId="92" fillId="0" borderId="0" xfId="0" applyNumberFormat="1" applyFont="1" applyFill="1" applyAlignment="1">
      <alignment horizontal="right"/>
    </xf>
    <xf numFmtId="4" fontId="92" fillId="0" borderId="1" xfId="0" applyNumberFormat="1" applyFont="1" applyFill="1" applyBorder="1" applyAlignment="1">
      <alignment horizontal="right"/>
    </xf>
    <xf numFmtId="4" fontId="92" fillId="0" borderId="17" xfId="0" applyNumberFormat="1" applyFont="1" applyFill="1" applyBorder="1" applyAlignment="1">
      <alignment horizontal="right"/>
    </xf>
    <xf numFmtId="0" fontId="63" fillId="14" borderId="21" xfId="0" applyFont="1" applyFill="1" applyBorder="1" applyAlignment="1">
      <alignment horizontal="center"/>
    </xf>
    <xf numFmtId="2" fontId="93" fillId="14" borderId="21" xfId="0" applyNumberFormat="1" applyFont="1" applyFill="1" applyBorder="1" applyAlignment="1">
      <alignment horizontal="right"/>
    </xf>
    <xf numFmtId="4" fontId="72" fillId="14" borderId="21" xfId="0" applyNumberFormat="1" applyFont="1" applyFill="1" applyBorder="1" applyAlignment="1">
      <alignment horizontal="right"/>
    </xf>
    <xf numFmtId="0" fontId="63" fillId="14" borderId="22" xfId="0" applyFont="1" applyFill="1" applyBorder="1" applyAlignment="1">
      <alignment horizontal="center"/>
    </xf>
    <xf numFmtId="2" fontId="93" fillId="14" borderId="22" xfId="0" applyNumberFormat="1" applyFont="1" applyFill="1" applyBorder="1" applyAlignment="1">
      <alignment horizontal="right"/>
    </xf>
    <xf numFmtId="4" fontId="72" fillId="14" borderId="22" xfId="0" applyNumberFormat="1" applyFont="1" applyFill="1" applyBorder="1" applyAlignment="1">
      <alignment horizontal="right"/>
    </xf>
    <xf numFmtId="0" fontId="25" fillId="0" borderId="0" xfId="0" applyFont="1"/>
    <xf numFmtId="0" fontId="63" fillId="0" borderId="0" xfId="0" applyFont="1" applyFill="1" applyAlignment="1">
      <alignment horizontal="center"/>
    </xf>
    <xf numFmtId="2" fontId="93" fillId="0" borderId="0" xfId="0" applyNumberFormat="1" applyFont="1" applyFill="1" applyAlignment="1">
      <alignment horizontal="right"/>
    </xf>
    <xf numFmtId="0" fontId="94" fillId="0" borderId="1" xfId="0" quotePrefix="1" applyNumberFormat="1" applyFont="1" applyFill="1" applyBorder="1" applyAlignment="1" applyProtection="1">
      <alignment horizontal="center" vertical="center"/>
      <protection hidden="1"/>
    </xf>
    <xf numFmtId="0" fontId="63" fillId="0" borderId="1" xfId="0" applyFont="1" applyFill="1" applyBorder="1" applyAlignment="1">
      <alignment horizontal="center"/>
    </xf>
    <xf numFmtId="0" fontId="63" fillId="0" borderId="1" xfId="0" applyFont="1" applyFill="1" applyBorder="1" applyAlignment="1">
      <alignment horizontal="left" vertical="center"/>
    </xf>
    <xf numFmtId="0" fontId="95" fillId="0" borderId="1" xfId="0" applyFont="1" applyFill="1" applyBorder="1" applyAlignment="1" applyProtection="1">
      <protection hidden="1"/>
    </xf>
    <xf numFmtId="2" fontId="93" fillId="0" borderId="1" xfId="0" applyNumberFormat="1" applyFont="1" applyFill="1" applyBorder="1" applyAlignment="1">
      <alignment horizontal="right"/>
    </xf>
    <xf numFmtId="4" fontId="72" fillId="0" borderId="1" xfId="0" applyNumberFormat="1" applyFont="1" applyFill="1" applyBorder="1" applyAlignment="1">
      <alignment horizontal="right"/>
    </xf>
    <xf numFmtId="0" fontId="63" fillId="0" borderId="17" xfId="0" applyFont="1" applyFill="1" applyBorder="1" applyAlignment="1">
      <alignment horizontal="center"/>
    </xf>
    <xf numFmtId="2" fontId="93" fillId="0" borderId="17" xfId="0" applyNumberFormat="1" applyFont="1" applyFill="1" applyBorder="1" applyAlignment="1">
      <alignment horizontal="right"/>
    </xf>
    <xf numFmtId="4" fontId="72" fillId="0" borderId="17" xfId="0" applyNumberFormat="1" applyFont="1" applyFill="1" applyBorder="1" applyAlignment="1">
      <alignment horizontal="right"/>
    </xf>
    <xf numFmtId="0" fontId="94" fillId="0" borderId="1" xfId="0" applyNumberFormat="1" applyFont="1" applyFill="1" applyBorder="1" applyAlignment="1" applyProtection="1">
      <alignment horizontal="center" vertical="center"/>
      <protection hidden="1"/>
    </xf>
    <xf numFmtId="0" fontId="94" fillId="0" borderId="17" xfId="0" applyNumberFormat="1" applyFont="1" applyFill="1" applyBorder="1" applyAlignment="1" applyProtection="1">
      <alignment horizontal="center" vertical="center"/>
      <protection hidden="1"/>
    </xf>
    <xf numFmtId="0" fontId="63" fillId="0" borderId="17" xfId="0" applyFont="1" applyFill="1" applyBorder="1" applyAlignment="1">
      <alignment horizontal="left" vertical="center"/>
    </xf>
    <xf numFmtId="0" fontId="95" fillId="0" borderId="17" xfId="0" applyFont="1" applyFill="1" applyBorder="1" applyAlignment="1" applyProtection="1">
      <protection hidden="1"/>
    </xf>
    <xf numFmtId="0" fontId="72" fillId="0" borderId="0" xfId="0" applyFont="1" applyFill="1"/>
    <xf numFmtId="0" fontId="72" fillId="0" borderId="0" xfId="0" applyFont="1" applyFill="1" applyAlignment="1">
      <alignment wrapText="1"/>
    </xf>
    <xf numFmtId="0" fontId="72" fillId="0" borderId="0" xfId="0" applyFont="1" applyFill="1" applyAlignment="1">
      <alignment horizontal="center"/>
    </xf>
    <xf numFmtId="0" fontId="94" fillId="0" borderId="1" xfId="0" applyFont="1" applyFill="1" applyBorder="1" applyAlignment="1" applyProtection="1">
      <protection hidden="1"/>
    </xf>
    <xf numFmtId="0" fontId="72" fillId="0" borderId="1" xfId="0" applyFont="1" applyFill="1" applyBorder="1" applyAlignment="1">
      <alignment horizontal="center"/>
    </xf>
    <xf numFmtId="0" fontId="94" fillId="0" borderId="0" xfId="0" applyFont="1" applyAlignment="1" applyProtection="1">
      <protection hidden="1"/>
    </xf>
    <xf numFmtId="0" fontId="94" fillId="0" borderId="1" xfId="0" applyFont="1" applyBorder="1" applyAlignment="1" applyProtection="1">
      <protection hidden="1"/>
    </xf>
    <xf numFmtId="0" fontId="94" fillId="0" borderId="22" xfId="0" applyFont="1" applyBorder="1" applyAlignment="1" applyProtection="1">
      <protection hidden="1"/>
    </xf>
    <xf numFmtId="0" fontId="72" fillId="0" borderId="22" xfId="0" applyFont="1" applyFill="1" applyBorder="1" applyAlignment="1">
      <alignment horizontal="center"/>
    </xf>
    <xf numFmtId="2" fontId="93" fillId="0" borderId="22" xfId="0" applyNumberFormat="1" applyFont="1" applyFill="1" applyBorder="1" applyAlignment="1">
      <alignment horizontal="right"/>
    </xf>
    <xf numFmtId="4" fontId="72" fillId="0" borderId="22" xfId="0" applyNumberFormat="1" applyFont="1" applyFill="1" applyBorder="1" applyAlignment="1">
      <alignment horizontal="right"/>
    </xf>
    <xf numFmtId="4" fontId="92" fillId="0" borderId="22" xfId="0" applyNumberFormat="1" applyFont="1" applyFill="1" applyBorder="1" applyAlignment="1">
      <alignment horizontal="right"/>
    </xf>
    <xf numFmtId="4" fontId="61" fillId="11" borderId="6" xfId="7" applyNumberFormat="1" applyFont="1" applyFill="1" applyBorder="1" applyAlignment="1">
      <alignment horizontal="right" wrapText="1"/>
    </xf>
    <xf numFmtId="4" fontId="58" fillId="11" borderId="6" xfId="7" applyNumberFormat="1" applyFont="1" applyFill="1" applyBorder="1" applyAlignment="1">
      <alignment horizontal="right" wrapText="1"/>
    </xf>
    <xf numFmtId="4" fontId="58" fillId="11" borderId="17" xfId="7" applyNumberFormat="1" applyFont="1" applyFill="1" applyBorder="1" applyAlignment="1">
      <alignment horizontal="right" wrapText="1"/>
    </xf>
    <xf numFmtId="164" fontId="96" fillId="0" borderId="5" xfId="10" applyNumberFormat="1" applyFont="1" applyBorder="1" applyAlignment="1">
      <alignment horizontal="center" vertical="top" wrapText="1"/>
    </xf>
    <xf numFmtId="16" fontId="94" fillId="0" borderId="17" xfId="0" applyNumberFormat="1" applyFont="1" applyFill="1" applyBorder="1" applyAlignment="1" applyProtection="1">
      <alignment horizontal="center" vertical="center"/>
      <protection hidden="1"/>
    </xf>
    <xf numFmtId="0" fontId="94" fillId="14" borderId="1" xfId="0" quotePrefix="1" applyNumberFormat="1" applyFont="1" applyFill="1" applyBorder="1" applyAlignment="1" applyProtection="1">
      <alignment horizontal="center" vertical="center"/>
      <protection hidden="1"/>
    </xf>
    <xf numFmtId="0" fontId="63" fillId="14" borderId="1" xfId="0" applyFont="1" applyFill="1" applyBorder="1" applyAlignment="1">
      <alignment horizontal="center"/>
    </xf>
    <xf numFmtId="0" fontId="63" fillId="14" borderId="1" xfId="0" applyFont="1" applyFill="1" applyBorder="1" applyAlignment="1">
      <alignment horizontal="left" vertical="center"/>
    </xf>
    <xf numFmtId="0" fontId="95" fillId="14" borderId="17" xfId="0" applyFont="1" applyFill="1" applyBorder="1" applyAlignment="1" applyProtection="1">
      <protection hidden="1"/>
    </xf>
    <xf numFmtId="2" fontId="93" fillId="14" borderId="17" xfId="0" applyNumberFormat="1" applyFont="1" applyFill="1" applyBorder="1" applyAlignment="1">
      <alignment horizontal="right"/>
    </xf>
    <xf numFmtId="4" fontId="72" fillId="14" borderId="17" xfId="0" applyNumberFormat="1" applyFont="1" applyFill="1" applyBorder="1" applyAlignment="1">
      <alignment horizontal="right"/>
    </xf>
    <xf numFmtId="4" fontId="92" fillId="14" borderId="17" xfId="0" applyNumberFormat="1" applyFont="1" applyFill="1" applyBorder="1" applyAlignment="1">
      <alignment horizontal="right"/>
    </xf>
    <xf numFmtId="0" fontId="95" fillId="14" borderId="1" xfId="0" applyFont="1" applyFill="1" applyBorder="1" applyAlignment="1" applyProtection="1">
      <protection hidden="1"/>
    </xf>
    <xf numFmtId="2" fontId="93" fillId="14" borderId="1" xfId="0" applyNumberFormat="1" applyFont="1" applyFill="1" applyBorder="1" applyAlignment="1">
      <alignment horizontal="right"/>
    </xf>
    <xf numFmtId="4" fontId="72" fillId="14" borderId="1" xfId="0" applyNumberFormat="1" applyFont="1" applyFill="1" applyBorder="1" applyAlignment="1">
      <alignment horizontal="right"/>
    </xf>
    <xf numFmtId="4" fontId="92" fillId="14" borderId="1" xfId="0" applyNumberFormat="1" applyFont="1" applyFill="1" applyBorder="1" applyAlignment="1">
      <alignment horizontal="right"/>
    </xf>
    <xf numFmtId="4" fontId="27" fillId="0" borderId="35" xfId="0" applyNumberFormat="1" applyFont="1" applyFill="1" applyBorder="1" applyAlignment="1">
      <alignment vertical="center"/>
    </xf>
    <xf numFmtId="4" fontId="27" fillId="0" borderId="1" xfId="0" applyNumberFormat="1" applyFont="1" applyFill="1" applyBorder="1" applyAlignment="1">
      <alignment horizontal="right"/>
    </xf>
    <xf numFmtId="4" fontId="27" fillId="0" borderId="0" xfId="0" applyNumberFormat="1" applyFont="1" applyFill="1" applyBorder="1" applyAlignment="1">
      <alignment vertical="center"/>
    </xf>
    <xf numFmtId="4" fontId="6" fillId="0" borderId="0" xfId="0" applyNumberFormat="1" applyFont="1" applyFill="1" applyBorder="1" applyAlignment="1"/>
    <xf numFmtId="4" fontId="47" fillId="0" borderId="2" xfId="0" applyNumberFormat="1" applyFont="1" applyFill="1" applyBorder="1" applyAlignment="1">
      <alignment vertical="center"/>
    </xf>
    <xf numFmtId="4" fontId="6" fillId="0" borderId="3" xfId="0" applyNumberFormat="1" applyFont="1" applyFill="1" applyBorder="1" applyAlignment="1">
      <alignment vertical="center"/>
    </xf>
    <xf numFmtId="0" fontId="94" fillId="0" borderId="0" xfId="0" quotePrefix="1" applyNumberFormat="1" applyFont="1" applyFill="1" applyBorder="1" applyAlignment="1" applyProtection="1">
      <alignment horizontal="center" vertical="center"/>
      <protection hidden="1"/>
    </xf>
    <xf numFmtId="0" fontId="63" fillId="0" borderId="0" xfId="0" applyFont="1" applyFill="1" applyBorder="1" applyAlignment="1">
      <alignment horizontal="center"/>
    </xf>
    <xf numFmtId="0" fontId="95" fillId="0" borderId="0" xfId="0" applyFont="1" applyFill="1" applyBorder="1" applyAlignment="1" applyProtection="1">
      <protection hidden="1"/>
    </xf>
    <xf numFmtId="2" fontId="93" fillId="0" borderId="0" xfId="0" applyNumberFormat="1" applyFont="1" applyFill="1" applyBorder="1" applyAlignment="1">
      <alignment horizontal="right"/>
    </xf>
    <xf numFmtId="4" fontId="72" fillId="0" borderId="0" xfId="0" applyNumberFormat="1" applyFont="1" applyFill="1" applyBorder="1" applyAlignment="1">
      <alignment horizontal="right"/>
    </xf>
    <xf numFmtId="4" fontId="92" fillId="0" borderId="0" xfId="0" applyNumberFormat="1" applyFont="1" applyFill="1" applyBorder="1" applyAlignment="1">
      <alignment horizontal="right"/>
    </xf>
    <xf numFmtId="0" fontId="72" fillId="14" borderId="23" xfId="0" applyFont="1" applyFill="1" applyBorder="1"/>
    <xf numFmtId="0" fontId="63" fillId="14" borderId="17" xfId="0" applyFont="1" applyFill="1" applyBorder="1" applyAlignment="1">
      <alignment horizontal="center"/>
    </xf>
    <xf numFmtId="0" fontId="94" fillId="14" borderId="17" xfId="0" applyFont="1" applyFill="1" applyBorder="1" applyAlignment="1" applyProtection="1">
      <protection hidden="1"/>
    </xf>
    <xf numFmtId="0" fontId="72" fillId="14" borderId="17" xfId="0" applyFont="1" applyFill="1" applyBorder="1" applyAlignment="1">
      <alignment horizontal="center"/>
    </xf>
    <xf numFmtId="4" fontId="92" fillId="14" borderId="6" xfId="0" applyNumberFormat="1" applyFont="1" applyFill="1" applyBorder="1" applyAlignment="1">
      <alignment horizontal="right"/>
    </xf>
    <xf numFmtId="0" fontId="72" fillId="14" borderId="18" xfId="0" applyFont="1" applyFill="1" applyBorder="1"/>
    <xf numFmtId="0" fontId="63" fillId="14" borderId="19" xfId="0" applyFont="1" applyFill="1" applyBorder="1" applyAlignment="1">
      <alignment horizontal="center"/>
    </xf>
    <xf numFmtId="0" fontId="94" fillId="14" borderId="19" xfId="0" applyFont="1" applyFill="1" applyBorder="1" applyAlignment="1" applyProtection="1">
      <protection hidden="1"/>
    </xf>
    <xf numFmtId="0" fontId="72" fillId="14" borderId="19" xfId="0" applyFont="1" applyFill="1" applyBorder="1" applyAlignment="1">
      <alignment horizontal="center"/>
    </xf>
    <xf numFmtId="2" fontId="93" fillId="14" borderId="19" xfId="0" applyNumberFormat="1" applyFont="1" applyFill="1" applyBorder="1" applyAlignment="1">
      <alignment horizontal="right"/>
    </xf>
    <xf numFmtId="4" fontId="72" fillId="14" borderId="19" xfId="0" applyNumberFormat="1" applyFont="1" applyFill="1" applyBorder="1" applyAlignment="1">
      <alignment horizontal="right"/>
    </xf>
    <xf numFmtId="4" fontId="92" fillId="14" borderId="20" xfId="0" applyNumberFormat="1" applyFont="1" applyFill="1" applyBorder="1" applyAlignment="1">
      <alignment horizontal="right"/>
    </xf>
    <xf numFmtId="4" fontId="2" fillId="0" borderId="0" xfId="0" applyNumberFormat="1" applyFont="1" applyFill="1" applyBorder="1" applyAlignment="1">
      <alignment wrapText="1"/>
    </xf>
    <xf numFmtId="4" fontId="3" fillId="0" borderId="0" xfId="7" applyNumberFormat="1" applyFill="1"/>
    <xf numFmtId="0" fontId="2" fillId="0" borderId="0" xfId="8" applyFont="1" applyFill="1" applyBorder="1" applyAlignment="1">
      <alignment horizontal="justify"/>
    </xf>
    <xf numFmtId="0" fontId="2" fillId="0" borderId="0" xfId="4" applyFont="1" applyFill="1" applyBorder="1" applyAlignment="1">
      <alignment horizontal="center"/>
    </xf>
    <xf numFmtId="0" fontId="3" fillId="0" borderId="0" xfId="7" applyFont="1" applyFill="1"/>
    <xf numFmtId="4" fontId="2" fillId="0" borderId="0" xfId="1" applyNumberFormat="1" applyFont="1" applyFill="1" applyBorder="1" applyAlignment="1">
      <alignment horizontal="justify" wrapText="1" shrinkToFit="1"/>
    </xf>
    <xf numFmtId="4" fontId="63" fillId="0" borderId="1" xfId="0" applyNumberFormat="1" applyFont="1" applyFill="1" applyBorder="1" applyAlignment="1">
      <alignment horizontal="left" vertical="center"/>
    </xf>
    <xf numFmtId="164" fontId="48" fillId="0" borderId="0" xfId="10" applyNumberFormat="1" applyFont="1" applyBorder="1" applyAlignment="1">
      <alignment horizontal="center" wrapText="1"/>
    </xf>
    <xf numFmtId="4" fontId="15" fillId="0" borderId="0" xfId="1" applyNumberFormat="1" applyFont="1" applyFill="1"/>
    <xf numFmtId="4" fontId="15" fillId="0" borderId="0" xfId="7" applyNumberFormat="1" applyFont="1" applyFill="1" applyBorder="1"/>
    <xf numFmtId="4" fontId="2" fillId="0" borderId="0" xfId="7" applyNumberFormat="1" applyFont="1" applyBorder="1"/>
    <xf numFmtId="4" fontId="26" fillId="0" borderId="0" xfId="7" applyNumberFormat="1" applyFont="1"/>
    <xf numFmtId="4" fontId="14" fillId="0" borderId="0" xfId="7" applyNumberFormat="1" applyFont="1" applyAlignment="1">
      <alignment horizontal="right" wrapText="1"/>
    </xf>
    <xf numFmtId="4" fontId="18" fillId="0" borderId="0" xfId="1" applyNumberFormat="1" applyFont="1" applyFill="1" applyAlignment="1"/>
    <xf numFmtId="4" fontId="18" fillId="0" borderId="0" xfId="1" applyNumberFormat="1" applyFont="1" applyFill="1"/>
    <xf numFmtId="4" fontId="2" fillId="0" borderId="0" xfId="0" applyNumberFormat="1" applyFont="1" applyBorder="1" applyAlignment="1">
      <alignment vertical="center"/>
    </xf>
    <xf numFmtId="4" fontId="2" fillId="0" borderId="0" xfId="0" applyNumberFormat="1" applyFont="1" applyBorder="1"/>
    <xf numFmtId="4" fontId="61" fillId="11" borderId="6" xfId="0" applyNumberFormat="1" applyFont="1" applyFill="1" applyBorder="1" applyAlignment="1">
      <alignment horizontal="right" vertical="top" wrapText="1"/>
    </xf>
    <xf numFmtId="4" fontId="46" fillId="0" borderId="0" xfId="0" applyNumberFormat="1" applyFont="1" applyFill="1" applyBorder="1" applyAlignment="1">
      <alignment horizontal="center"/>
    </xf>
    <xf numFmtId="4" fontId="21" fillId="0" borderId="0" xfId="0" applyNumberFormat="1" applyFont="1" applyFill="1" applyBorder="1" applyAlignment="1">
      <alignment horizontal="center" wrapText="1"/>
    </xf>
    <xf numFmtId="4" fontId="11" fillId="0" borderId="0" xfId="0" applyNumberFormat="1" applyFont="1" applyFill="1" applyBorder="1" applyAlignment="1">
      <alignment horizontal="center" wrapText="1"/>
    </xf>
    <xf numFmtId="4" fontId="2" fillId="0" borderId="0" xfId="1" applyNumberFormat="1" applyFont="1" applyFill="1" applyAlignment="1" applyProtection="1">
      <alignment horizontal="justify" vertical="top" wrapText="1" shrinkToFit="1"/>
    </xf>
    <xf numFmtId="4" fontId="2" fillId="0" borderId="0" xfId="8" applyNumberFormat="1" applyFont="1" applyFill="1" applyAlignment="1" applyProtection="1">
      <alignment horizontal="justify" vertical="top" wrapText="1" shrinkToFit="1"/>
    </xf>
    <xf numFmtId="4" fontId="21" fillId="0" borderId="0" xfId="7" applyNumberFormat="1" applyFont="1" applyFill="1" applyBorder="1" applyAlignment="1">
      <alignment horizontal="center" wrapText="1"/>
    </xf>
    <xf numFmtId="4" fontId="11" fillId="0" borderId="0" xfId="7" applyNumberFormat="1" applyFont="1" applyFill="1" applyBorder="1" applyAlignment="1">
      <alignment horizontal="center" wrapText="1"/>
    </xf>
    <xf numFmtId="4" fontId="8" fillId="0" borderId="0" xfId="1" applyNumberFormat="1" applyFont="1" applyFill="1" applyBorder="1" applyAlignment="1">
      <alignment horizontal="center" vertical="top" wrapText="1" shrinkToFit="1"/>
    </xf>
    <xf numFmtId="0" fontId="55" fillId="0" borderId="0" xfId="0" applyFont="1" applyBorder="1" applyAlignment="1">
      <alignment horizontal="center" vertical="top" wrapText="1"/>
    </xf>
    <xf numFmtId="0" fontId="48" fillId="0" borderId="0" xfId="0" applyFont="1" applyBorder="1" applyAlignment="1">
      <alignment horizontal="center" wrapText="1"/>
    </xf>
    <xf numFmtId="0" fontId="48" fillId="0" borderId="0" xfId="7" applyFont="1" applyBorder="1" applyAlignment="1">
      <alignment horizontal="center" wrapText="1"/>
    </xf>
    <xf numFmtId="168" fontId="48" fillId="0" borderId="0" xfId="0" applyNumberFormat="1" applyFont="1" applyBorder="1" applyAlignment="1">
      <alignment horizontal="center" vertical="top" wrapText="1"/>
    </xf>
    <xf numFmtId="0" fontId="48" fillId="0" borderId="0" xfId="0" applyFont="1" applyBorder="1" applyAlignment="1">
      <alignment horizontal="center" vertical="top" wrapText="1"/>
    </xf>
    <xf numFmtId="0" fontId="48" fillId="0" borderId="0" xfId="7" applyFont="1" applyBorder="1" applyAlignment="1">
      <alignment horizontal="center" vertical="top" wrapText="1"/>
    </xf>
    <xf numFmtId="0" fontId="55" fillId="0" borderId="0" xfId="7" applyFont="1" applyBorder="1" applyAlignment="1">
      <alignment horizontal="center" wrapText="1"/>
    </xf>
    <xf numFmtId="164" fontId="48" fillId="0" borderId="0" xfId="10" applyNumberFormat="1" applyFont="1" applyBorder="1" applyAlignment="1">
      <alignment horizontal="center" wrapText="1"/>
    </xf>
    <xf numFmtId="16" fontId="48" fillId="0" borderId="0" xfId="0" applyNumberFormat="1" applyFont="1" applyBorder="1" applyAlignment="1">
      <alignment horizontal="center" vertical="top" wrapText="1"/>
    </xf>
    <xf numFmtId="0" fontId="63" fillId="7" borderId="9" xfId="0" applyFont="1" applyFill="1" applyBorder="1" applyAlignment="1">
      <alignment horizontal="center" vertical="center"/>
    </xf>
    <xf numFmtId="0" fontId="63" fillId="7" borderId="13" xfId="0" applyFont="1" applyFill="1" applyBorder="1" applyAlignment="1">
      <alignment horizontal="center" vertical="center"/>
    </xf>
    <xf numFmtId="0" fontId="63" fillId="14" borderId="25" xfId="0" applyFont="1" applyFill="1" applyBorder="1" applyAlignment="1">
      <alignment horizontal="center" vertical="center"/>
    </xf>
    <xf numFmtId="0" fontId="63" fillId="14" borderId="36" xfId="0" applyFont="1" applyFill="1" applyBorder="1" applyAlignment="1">
      <alignment horizontal="center" vertical="center"/>
    </xf>
    <xf numFmtId="0" fontId="63" fillId="14" borderId="37" xfId="0" applyFont="1" applyFill="1" applyBorder="1" applyAlignment="1">
      <alignment horizontal="center" vertical="center"/>
    </xf>
    <xf numFmtId="0" fontId="63" fillId="14" borderId="38" xfId="0" applyFont="1" applyFill="1" applyBorder="1" applyAlignment="1">
      <alignment horizontal="center" vertical="center"/>
    </xf>
    <xf numFmtId="4" fontId="92" fillId="14" borderId="39" xfId="0" applyNumberFormat="1" applyFont="1" applyFill="1" applyBorder="1" applyAlignment="1">
      <alignment horizontal="center" vertical="center"/>
    </xf>
    <xf numFmtId="4" fontId="92" fillId="14" borderId="40" xfId="0" applyNumberFormat="1" applyFont="1" applyFill="1" applyBorder="1" applyAlignment="1">
      <alignment horizontal="center" vertical="center"/>
    </xf>
    <xf numFmtId="4" fontId="61" fillId="7" borderId="12" xfId="0" applyNumberFormat="1" applyFont="1" applyFill="1" applyBorder="1" applyAlignment="1">
      <alignment horizontal="center" vertical="center"/>
    </xf>
    <xf numFmtId="4" fontId="61" fillId="7" borderId="16" xfId="0" applyNumberFormat="1" applyFont="1" applyFill="1" applyBorder="1" applyAlignment="1">
      <alignment horizontal="center" vertical="center"/>
    </xf>
    <xf numFmtId="0" fontId="63" fillId="9" borderId="19" xfId="0" applyFont="1" applyFill="1" applyBorder="1" applyAlignment="1">
      <alignment horizontal="justify" vertical="center" wrapText="1"/>
    </xf>
    <xf numFmtId="0" fontId="61" fillId="7" borderId="9" xfId="0" applyFont="1" applyFill="1" applyBorder="1" applyAlignment="1">
      <alignment horizontal="center" vertical="center"/>
    </xf>
    <xf numFmtId="0" fontId="61" fillId="7" borderId="13" xfId="0" applyFont="1" applyFill="1" applyBorder="1" applyAlignment="1">
      <alignment horizontal="center" vertical="center"/>
    </xf>
    <xf numFmtId="0" fontId="61" fillId="7" borderId="10" xfId="0" applyFont="1" applyFill="1" applyBorder="1" applyAlignment="1">
      <alignment horizontal="center" vertical="center"/>
    </xf>
    <xf numFmtId="0" fontId="61" fillId="7" borderId="14" xfId="0" applyFont="1" applyFill="1" applyBorder="1" applyAlignment="1">
      <alignment horizontal="center" vertical="center"/>
    </xf>
    <xf numFmtId="0" fontId="61" fillId="7" borderId="11" xfId="0" applyFont="1" applyFill="1" applyBorder="1" applyAlignment="1">
      <alignment horizontal="center" vertical="center"/>
    </xf>
    <xf numFmtId="0" fontId="61" fillId="7" borderId="15" xfId="0" applyFont="1" applyFill="1" applyBorder="1" applyAlignment="1">
      <alignment horizontal="center" vertical="center"/>
    </xf>
    <xf numFmtId="2" fontId="61" fillId="7" borderId="10" xfId="0" applyNumberFormat="1" applyFont="1" applyFill="1" applyBorder="1" applyAlignment="1">
      <alignment horizontal="center" vertical="center"/>
    </xf>
    <xf numFmtId="2" fontId="61" fillId="7" borderId="14" xfId="0" applyNumberFormat="1" applyFont="1" applyFill="1" applyBorder="1" applyAlignment="1">
      <alignment horizontal="center" vertical="center"/>
    </xf>
    <xf numFmtId="4" fontId="61" fillId="7" borderId="10" xfId="0" applyNumberFormat="1" applyFont="1" applyFill="1" applyBorder="1" applyAlignment="1">
      <alignment horizontal="center" vertical="center"/>
    </xf>
    <xf numFmtId="4" fontId="61" fillId="7" borderId="14" xfId="0" applyNumberFormat="1" applyFont="1" applyFill="1" applyBorder="1" applyAlignment="1">
      <alignment horizontal="center" vertical="center"/>
    </xf>
    <xf numFmtId="4" fontId="61" fillId="7" borderId="12" xfId="7" applyNumberFormat="1" applyFont="1" applyFill="1" applyBorder="1" applyAlignment="1">
      <alignment horizontal="center" vertical="center"/>
    </xf>
    <xf numFmtId="4" fontId="61" fillId="7" borderId="16" xfId="7" applyNumberFormat="1" applyFont="1" applyFill="1" applyBorder="1" applyAlignment="1">
      <alignment horizontal="center" vertical="center"/>
    </xf>
    <xf numFmtId="0" fontId="63" fillId="9" borderId="19" xfId="7" applyFont="1" applyFill="1" applyBorder="1" applyAlignment="1">
      <alignment horizontal="justify" vertical="center" wrapText="1"/>
    </xf>
    <xf numFmtId="4" fontId="61" fillId="7" borderId="10" xfId="7" applyNumberFormat="1" applyFont="1" applyFill="1" applyBorder="1" applyAlignment="1">
      <alignment horizontal="center" vertical="center"/>
    </xf>
    <xf numFmtId="4" fontId="61" fillId="7" borderId="14" xfId="7" applyNumberFormat="1" applyFont="1" applyFill="1" applyBorder="1" applyAlignment="1">
      <alignment horizontal="center" vertical="center"/>
    </xf>
    <xf numFmtId="0" fontId="61" fillId="7" borderId="9" xfId="7" applyFont="1" applyFill="1" applyBorder="1" applyAlignment="1">
      <alignment horizontal="center" vertical="center"/>
    </xf>
    <xf numFmtId="0" fontId="61" fillId="7" borderId="13" xfId="7" applyFont="1" applyFill="1" applyBorder="1" applyAlignment="1">
      <alignment horizontal="center" vertical="center"/>
    </xf>
    <xf numFmtId="0" fontId="61" fillId="7" borderId="10" xfId="7" applyFont="1" applyFill="1" applyBorder="1" applyAlignment="1">
      <alignment horizontal="center" vertical="center"/>
    </xf>
    <xf numFmtId="0" fontId="61" fillId="7" borderId="14" xfId="7" applyFont="1" applyFill="1" applyBorder="1" applyAlignment="1">
      <alignment horizontal="center" vertical="center"/>
    </xf>
    <xf numFmtId="0" fontId="61" fillId="7" borderId="11" xfId="7" applyFont="1" applyFill="1" applyBorder="1" applyAlignment="1">
      <alignment horizontal="center" vertical="center"/>
    </xf>
    <xf numFmtId="0" fontId="61" fillId="7" borderId="15" xfId="7" applyFont="1" applyFill="1" applyBorder="1" applyAlignment="1">
      <alignment horizontal="center" vertical="center"/>
    </xf>
    <xf numFmtId="2" fontId="61" fillId="7" borderId="10" xfId="7" applyNumberFormat="1" applyFont="1" applyFill="1" applyBorder="1" applyAlignment="1">
      <alignment horizontal="center" vertical="center"/>
    </xf>
    <xf numFmtId="2" fontId="61" fillId="7" borderId="14" xfId="7" applyNumberFormat="1" applyFont="1" applyFill="1" applyBorder="1" applyAlignment="1">
      <alignment horizontal="center" vertical="center"/>
    </xf>
  </cellXfs>
  <cellStyles count="16">
    <cellStyle name="Comma 2" xfId="9"/>
    <cellStyle name="Normal 2" xfId="7"/>
    <cellStyle name="Normal 2 2" xfId="12"/>
    <cellStyle name="Normal 3" xfId="14"/>
    <cellStyle name="Normal_ka_kod" xfId="1"/>
    <cellStyle name="Normal_ka_kod 2" xfId="8"/>
    <cellStyle name="Normal_ka_kod_troškovnik" xfId="5"/>
    <cellStyle name="Normal_PR_TR4" xfId="4"/>
    <cellStyle name="Normal_Troskovnik_Kanalizacija" xfId="15"/>
    <cellStyle name="Normal_troškovnik" xfId="2"/>
    <cellStyle name="Normal_Troškovnik i procjena Šolta Rogač" xfId="11"/>
    <cellStyle name="Normal_troškovnik_1" xfId="6"/>
    <cellStyle name="Normalno" xfId="0" builtinId="0"/>
    <cellStyle name="Obično_ZD 1- ZD 2. - OSNOVNI TROŠK." xfId="3"/>
    <cellStyle name="STAVKE" xfId="13"/>
    <cellStyle name="Zarez" xfId="10" builtinId="3"/>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xdr:col>
      <xdr:colOff>2981325</xdr:colOff>
      <xdr:row>4</xdr:row>
      <xdr:rowOff>0</xdr:rowOff>
    </xdr:from>
    <xdr:to>
      <xdr:col>2</xdr:col>
      <xdr:colOff>0</xdr:colOff>
      <xdr:row>5</xdr:row>
      <xdr:rowOff>58947</xdr:rowOff>
    </xdr:to>
    <xdr:sp macro="" textlink="">
      <xdr:nvSpPr>
        <xdr:cNvPr id="2" name="Text Box 1">
          <a:extLst>
            <a:ext uri="{FF2B5EF4-FFF2-40B4-BE49-F238E27FC236}">
              <a16:creationId xmlns:a16="http://schemas.microsoft.com/office/drawing/2014/main" xmlns="" id="{00000000-0008-0000-0000-000002000000}"/>
            </a:ext>
          </a:extLst>
        </xdr:cNvPr>
        <xdr:cNvSpPr txBox="1">
          <a:spLocks noChangeArrowheads="1"/>
        </xdr:cNvSpPr>
      </xdr:nvSpPr>
      <xdr:spPr bwMode="auto">
        <a:xfrm>
          <a:off x="3524250" y="64550925"/>
          <a:ext cx="19050" cy="247650"/>
        </a:xfrm>
        <a:prstGeom prst="rect">
          <a:avLst/>
        </a:prstGeom>
        <a:noFill/>
        <a:ln w="9525">
          <a:noFill/>
          <a:miter lim="800000"/>
          <a:headEnd/>
          <a:tailEnd/>
        </a:ln>
      </xdr:spPr>
    </xdr:sp>
    <xdr:clientData/>
  </xdr:twoCellAnchor>
  <xdr:twoCellAnchor editAs="oneCell">
    <xdr:from>
      <xdr:col>1</xdr:col>
      <xdr:colOff>2981325</xdr:colOff>
      <xdr:row>4</xdr:row>
      <xdr:rowOff>0</xdr:rowOff>
    </xdr:from>
    <xdr:to>
      <xdr:col>2</xdr:col>
      <xdr:colOff>0</xdr:colOff>
      <xdr:row>5</xdr:row>
      <xdr:rowOff>58947</xdr:rowOff>
    </xdr:to>
    <xdr:sp macro="" textlink="">
      <xdr:nvSpPr>
        <xdr:cNvPr id="3" name="Text Box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3524250" y="64550925"/>
          <a:ext cx="19050" cy="247650"/>
        </a:xfrm>
        <a:prstGeom prst="rect">
          <a:avLst/>
        </a:prstGeom>
        <a:noFill/>
        <a:ln w="9525">
          <a:noFill/>
          <a:miter lim="800000"/>
          <a:headEnd/>
          <a:tailEnd/>
        </a:ln>
      </xdr:spPr>
    </xdr:sp>
    <xdr:clientData/>
  </xdr:twoCellAnchor>
  <xdr:twoCellAnchor editAs="oneCell">
    <xdr:from>
      <xdr:col>1</xdr:col>
      <xdr:colOff>2981325</xdr:colOff>
      <xdr:row>4</xdr:row>
      <xdr:rowOff>0</xdr:rowOff>
    </xdr:from>
    <xdr:to>
      <xdr:col>2</xdr:col>
      <xdr:colOff>0</xdr:colOff>
      <xdr:row>5</xdr:row>
      <xdr:rowOff>58947</xdr:rowOff>
    </xdr:to>
    <xdr:sp macro="" textlink="">
      <xdr:nvSpPr>
        <xdr:cNvPr id="4" name="Text Box 3">
          <a:extLst>
            <a:ext uri="{FF2B5EF4-FFF2-40B4-BE49-F238E27FC236}">
              <a16:creationId xmlns:a16="http://schemas.microsoft.com/office/drawing/2014/main" xmlns="" id="{00000000-0008-0000-0000-000004000000}"/>
            </a:ext>
          </a:extLst>
        </xdr:cNvPr>
        <xdr:cNvSpPr txBox="1">
          <a:spLocks noChangeArrowheads="1"/>
        </xdr:cNvSpPr>
      </xdr:nvSpPr>
      <xdr:spPr bwMode="auto">
        <a:xfrm>
          <a:off x="3524250" y="64550925"/>
          <a:ext cx="19050" cy="247650"/>
        </a:xfrm>
        <a:prstGeom prst="rect">
          <a:avLst/>
        </a:prstGeom>
        <a:noFill/>
        <a:ln w="9525">
          <a:noFill/>
          <a:miter lim="800000"/>
          <a:headEnd/>
          <a:tailEnd/>
        </a:ln>
      </xdr:spPr>
    </xdr:sp>
    <xdr:clientData/>
  </xdr:twoCellAnchor>
  <xdr:twoCellAnchor editAs="oneCell">
    <xdr:from>
      <xdr:col>1</xdr:col>
      <xdr:colOff>2981325</xdr:colOff>
      <xdr:row>4</xdr:row>
      <xdr:rowOff>0</xdr:rowOff>
    </xdr:from>
    <xdr:to>
      <xdr:col>2</xdr:col>
      <xdr:colOff>0</xdr:colOff>
      <xdr:row>5</xdr:row>
      <xdr:rowOff>58947</xdr:rowOff>
    </xdr:to>
    <xdr:sp macro="" textlink="">
      <xdr:nvSpPr>
        <xdr:cNvPr id="5" name="Text Box 4">
          <a:extLst>
            <a:ext uri="{FF2B5EF4-FFF2-40B4-BE49-F238E27FC236}">
              <a16:creationId xmlns:a16="http://schemas.microsoft.com/office/drawing/2014/main" xmlns="" id="{00000000-0008-0000-0000-000005000000}"/>
            </a:ext>
          </a:extLst>
        </xdr:cNvPr>
        <xdr:cNvSpPr txBox="1">
          <a:spLocks noChangeArrowheads="1"/>
        </xdr:cNvSpPr>
      </xdr:nvSpPr>
      <xdr:spPr bwMode="auto">
        <a:xfrm>
          <a:off x="3524250" y="64550925"/>
          <a:ext cx="19050" cy="24765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2981325</xdr:colOff>
      <xdr:row>58</xdr:row>
      <xdr:rowOff>0</xdr:rowOff>
    </xdr:from>
    <xdr:to>
      <xdr:col>2</xdr:col>
      <xdr:colOff>0</xdr:colOff>
      <xdr:row>58</xdr:row>
      <xdr:rowOff>57150</xdr:rowOff>
    </xdr:to>
    <xdr:sp macro="" textlink="">
      <xdr:nvSpPr>
        <xdr:cNvPr id="2" name="Text Box 1">
          <a:extLst>
            <a:ext uri="{FF2B5EF4-FFF2-40B4-BE49-F238E27FC236}">
              <a16:creationId xmlns:a16="http://schemas.microsoft.com/office/drawing/2014/main" xmlns="" id="{00000000-0008-0000-0100-000002000000}"/>
            </a:ext>
          </a:extLst>
        </xdr:cNvPr>
        <xdr:cNvSpPr txBox="1">
          <a:spLocks noChangeArrowheads="1"/>
        </xdr:cNvSpPr>
      </xdr:nvSpPr>
      <xdr:spPr bwMode="auto">
        <a:xfrm>
          <a:off x="3629025" y="64941450"/>
          <a:ext cx="200025" cy="57150"/>
        </a:xfrm>
        <a:prstGeom prst="rect">
          <a:avLst/>
        </a:prstGeom>
        <a:noFill/>
        <a:ln w="9525">
          <a:noFill/>
          <a:miter lim="800000"/>
          <a:headEnd/>
          <a:tailEnd/>
        </a:ln>
      </xdr:spPr>
    </xdr:sp>
    <xdr:clientData/>
  </xdr:twoCellAnchor>
  <xdr:twoCellAnchor editAs="oneCell">
    <xdr:from>
      <xdr:col>1</xdr:col>
      <xdr:colOff>2981325</xdr:colOff>
      <xdr:row>58</xdr:row>
      <xdr:rowOff>0</xdr:rowOff>
    </xdr:from>
    <xdr:to>
      <xdr:col>2</xdr:col>
      <xdr:colOff>0</xdr:colOff>
      <xdr:row>58</xdr:row>
      <xdr:rowOff>57150</xdr:rowOff>
    </xdr:to>
    <xdr:sp macro="" textlink="">
      <xdr:nvSpPr>
        <xdr:cNvPr id="3" name="Text Box 2">
          <a:extLst>
            <a:ext uri="{FF2B5EF4-FFF2-40B4-BE49-F238E27FC236}">
              <a16:creationId xmlns:a16="http://schemas.microsoft.com/office/drawing/2014/main" xmlns="" id="{00000000-0008-0000-0100-000003000000}"/>
            </a:ext>
          </a:extLst>
        </xdr:cNvPr>
        <xdr:cNvSpPr txBox="1">
          <a:spLocks noChangeArrowheads="1"/>
        </xdr:cNvSpPr>
      </xdr:nvSpPr>
      <xdr:spPr bwMode="auto">
        <a:xfrm>
          <a:off x="3629025" y="64941450"/>
          <a:ext cx="200025" cy="57150"/>
        </a:xfrm>
        <a:prstGeom prst="rect">
          <a:avLst/>
        </a:prstGeom>
        <a:noFill/>
        <a:ln w="9525">
          <a:noFill/>
          <a:miter lim="800000"/>
          <a:headEnd/>
          <a:tailEnd/>
        </a:ln>
      </xdr:spPr>
    </xdr:sp>
    <xdr:clientData/>
  </xdr:twoCellAnchor>
  <xdr:twoCellAnchor editAs="oneCell">
    <xdr:from>
      <xdr:col>1</xdr:col>
      <xdr:colOff>2981325</xdr:colOff>
      <xdr:row>58</xdr:row>
      <xdr:rowOff>0</xdr:rowOff>
    </xdr:from>
    <xdr:to>
      <xdr:col>2</xdr:col>
      <xdr:colOff>0</xdr:colOff>
      <xdr:row>58</xdr:row>
      <xdr:rowOff>57150</xdr:rowOff>
    </xdr:to>
    <xdr:sp macro="" textlink="">
      <xdr:nvSpPr>
        <xdr:cNvPr id="4" name="Text Box 3">
          <a:extLst>
            <a:ext uri="{FF2B5EF4-FFF2-40B4-BE49-F238E27FC236}">
              <a16:creationId xmlns:a16="http://schemas.microsoft.com/office/drawing/2014/main" xmlns="" id="{00000000-0008-0000-0100-000004000000}"/>
            </a:ext>
          </a:extLst>
        </xdr:cNvPr>
        <xdr:cNvSpPr txBox="1">
          <a:spLocks noChangeArrowheads="1"/>
        </xdr:cNvSpPr>
      </xdr:nvSpPr>
      <xdr:spPr bwMode="auto">
        <a:xfrm>
          <a:off x="3629025" y="64941450"/>
          <a:ext cx="200025" cy="57150"/>
        </a:xfrm>
        <a:prstGeom prst="rect">
          <a:avLst/>
        </a:prstGeom>
        <a:noFill/>
        <a:ln w="9525">
          <a:noFill/>
          <a:miter lim="800000"/>
          <a:headEnd/>
          <a:tailEnd/>
        </a:ln>
      </xdr:spPr>
    </xdr:sp>
    <xdr:clientData/>
  </xdr:twoCellAnchor>
  <xdr:twoCellAnchor editAs="oneCell">
    <xdr:from>
      <xdr:col>1</xdr:col>
      <xdr:colOff>2981325</xdr:colOff>
      <xdr:row>58</xdr:row>
      <xdr:rowOff>0</xdr:rowOff>
    </xdr:from>
    <xdr:to>
      <xdr:col>2</xdr:col>
      <xdr:colOff>0</xdr:colOff>
      <xdr:row>58</xdr:row>
      <xdr:rowOff>57150</xdr:rowOff>
    </xdr:to>
    <xdr:sp macro="" textlink="">
      <xdr:nvSpPr>
        <xdr:cNvPr id="5" name="Text Box 4">
          <a:extLst>
            <a:ext uri="{FF2B5EF4-FFF2-40B4-BE49-F238E27FC236}">
              <a16:creationId xmlns:a16="http://schemas.microsoft.com/office/drawing/2014/main" xmlns="" id="{00000000-0008-0000-0100-000005000000}"/>
            </a:ext>
          </a:extLst>
        </xdr:cNvPr>
        <xdr:cNvSpPr txBox="1">
          <a:spLocks noChangeArrowheads="1"/>
        </xdr:cNvSpPr>
      </xdr:nvSpPr>
      <xdr:spPr bwMode="auto">
        <a:xfrm>
          <a:off x="3629025" y="64941450"/>
          <a:ext cx="200025" cy="57150"/>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2981325</xdr:colOff>
      <xdr:row>61</xdr:row>
      <xdr:rowOff>0</xdr:rowOff>
    </xdr:from>
    <xdr:to>
      <xdr:col>2</xdr:col>
      <xdr:colOff>0</xdr:colOff>
      <xdr:row>61</xdr:row>
      <xdr:rowOff>57150</xdr:rowOff>
    </xdr:to>
    <xdr:sp macro="" textlink="">
      <xdr:nvSpPr>
        <xdr:cNvPr id="2" name="Text Box 1">
          <a:extLst>
            <a:ext uri="{FF2B5EF4-FFF2-40B4-BE49-F238E27FC236}">
              <a16:creationId xmlns:a16="http://schemas.microsoft.com/office/drawing/2014/main" xmlns="" id="{00000000-0008-0000-0200-000002000000}"/>
            </a:ext>
          </a:extLst>
        </xdr:cNvPr>
        <xdr:cNvSpPr txBox="1">
          <a:spLocks noChangeArrowheads="1"/>
        </xdr:cNvSpPr>
      </xdr:nvSpPr>
      <xdr:spPr bwMode="auto">
        <a:xfrm>
          <a:off x="3629025" y="64941450"/>
          <a:ext cx="200025" cy="57150"/>
        </a:xfrm>
        <a:prstGeom prst="rect">
          <a:avLst/>
        </a:prstGeom>
        <a:noFill/>
        <a:ln w="9525">
          <a:noFill/>
          <a:miter lim="800000"/>
          <a:headEnd/>
          <a:tailEnd/>
        </a:ln>
      </xdr:spPr>
    </xdr:sp>
    <xdr:clientData/>
  </xdr:twoCellAnchor>
  <xdr:twoCellAnchor editAs="oneCell">
    <xdr:from>
      <xdr:col>1</xdr:col>
      <xdr:colOff>2981325</xdr:colOff>
      <xdr:row>61</xdr:row>
      <xdr:rowOff>0</xdr:rowOff>
    </xdr:from>
    <xdr:to>
      <xdr:col>2</xdr:col>
      <xdr:colOff>0</xdr:colOff>
      <xdr:row>61</xdr:row>
      <xdr:rowOff>57150</xdr:rowOff>
    </xdr:to>
    <xdr:sp macro="" textlink="">
      <xdr:nvSpPr>
        <xdr:cNvPr id="3" name="Text Box 2">
          <a:extLst>
            <a:ext uri="{FF2B5EF4-FFF2-40B4-BE49-F238E27FC236}">
              <a16:creationId xmlns:a16="http://schemas.microsoft.com/office/drawing/2014/main" xmlns="" id="{00000000-0008-0000-0200-000003000000}"/>
            </a:ext>
          </a:extLst>
        </xdr:cNvPr>
        <xdr:cNvSpPr txBox="1">
          <a:spLocks noChangeArrowheads="1"/>
        </xdr:cNvSpPr>
      </xdr:nvSpPr>
      <xdr:spPr bwMode="auto">
        <a:xfrm>
          <a:off x="3629025" y="64941450"/>
          <a:ext cx="200025" cy="57150"/>
        </a:xfrm>
        <a:prstGeom prst="rect">
          <a:avLst/>
        </a:prstGeom>
        <a:noFill/>
        <a:ln w="9525">
          <a:noFill/>
          <a:miter lim="800000"/>
          <a:headEnd/>
          <a:tailEnd/>
        </a:ln>
      </xdr:spPr>
    </xdr:sp>
    <xdr:clientData/>
  </xdr:twoCellAnchor>
  <xdr:twoCellAnchor editAs="oneCell">
    <xdr:from>
      <xdr:col>1</xdr:col>
      <xdr:colOff>2981325</xdr:colOff>
      <xdr:row>61</xdr:row>
      <xdr:rowOff>0</xdr:rowOff>
    </xdr:from>
    <xdr:to>
      <xdr:col>2</xdr:col>
      <xdr:colOff>0</xdr:colOff>
      <xdr:row>61</xdr:row>
      <xdr:rowOff>57150</xdr:rowOff>
    </xdr:to>
    <xdr:sp macro="" textlink="">
      <xdr:nvSpPr>
        <xdr:cNvPr id="4" name="Text Box 3">
          <a:extLst>
            <a:ext uri="{FF2B5EF4-FFF2-40B4-BE49-F238E27FC236}">
              <a16:creationId xmlns:a16="http://schemas.microsoft.com/office/drawing/2014/main" xmlns="" id="{00000000-0008-0000-0200-000004000000}"/>
            </a:ext>
          </a:extLst>
        </xdr:cNvPr>
        <xdr:cNvSpPr txBox="1">
          <a:spLocks noChangeArrowheads="1"/>
        </xdr:cNvSpPr>
      </xdr:nvSpPr>
      <xdr:spPr bwMode="auto">
        <a:xfrm>
          <a:off x="3629025" y="64941450"/>
          <a:ext cx="200025" cy="57150"/>
        </a:xfrm>
        <a:prstGeom prst="rect">
          <a:avLst/>
        </a:prstGeom>
        <a:noFill/>
        <a:ln w="9525">
          <a:noFill/>
          <a:miter lim="800000"/>
          <a:headEnd/>
          <a:tailEnd/>
        </a:ln>
      </xdr:spPr>
    </xdr:sp>
    <xdr:clientData/>
  </xdr:twoCellAnchor>
  <xdr:twoCellAnchor editAs="oneCell">
    <xdr:from>
      <xdr:col>1</xdr:col>
      <xdr:colOff>2981325</xdr:colOff>
      <xdr:row>61</xdr:row>
      <xdr:rowOff>0</xdr:rowOff>
    </xdr:from>
    <xdr:to>
      <xdr:col>2</xdr:col>
      <xdr:colOff>0</xdr:colOff>
      <xdr:row>61</xdr:row>
      <xdr:rowOff>57150</xdr:rowOff>
    </xdr:to>
    <xdr:sp macro="" textlink="">
      <xdr:nvSpPr>
        <xdr:cNvPr id="5" name="Text Box 4">
          <a:extLst>
            <a:ext uri="{FF2B5EF4-FFF2-40B4-BE49-F238E27FC236}">
              <a16:creationId xmlns:a16="http://schemas.microsoft.com/office/drawing/2014/main" xmlns="" id="{00000000-0008-0000-0200-000005000000}"/>
            </a:ext>
          </a:extLst>
        </xdr:cNvPr>
        <xdr:cNvSpPr txBox="1">
          <a:spLocks noChangeArrowheads="1"/>
        </xdr:cNvSpPr>
      </xdr:nvSpPr>
      <xdr:spPr bwMode="auto">
        <a:xfrm>
          <a:off x="3629025" y="64941450"/>
          <a:ext cx="200025" cy="571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1"/>
  <sheetViews>
    <sheetView topLeftCell="A22" workbookViewId="0">
      <selection activeCell="I28" sqref="I28"/>
    </sheetView>
  </sheetViews>
  <sheetFormatPr defaultColWidth="9.140625" defaultRowHeight="12.75"/>
  <cols>
    <col min="1" max="1" width="8.140625" style="120" customWidth="1"/>
    <col min="2" max="2" width="45" style="120" customWidth="1"/>
    <col min="3" max="3" width="8.140625" style="121" customWidth="1"/>
    <col min="4" max="4" width="9.7109375" style="120" customWidth="1"/>
    <col min="5" max="5" width="10.85546875" style="120" customWidth="1"/>
    <col min="6" max="6" width="15.7109375" style="120" customWidth="1"/>
    <col min="7" max="16384" width="9.140625" style="120"/>
  </cols>
  <sheetData>
    <row r="1" spans="1:6" ht="48.75" customHeight="1">
      <c r="B1" s="881" t="s">
        <v>160</v>
      </c>
      <c r="C1" s="882"/>
      <c r="D1" s="882"/>
      <c r="E1" s="882"/>
    </row>
    <row r="2" spans="1:6" ht="13.5" customHeight="1"/>
    <row r="3" spans="1:6" s="62" customFormat="1" ht="29.25" customHeight="1">
      <c r="A3" s="59" t="s">
        <v>7</v>
      </c>
      <c r="B3" s="59" t="s">
        <v>6</v>
      </c>
      <c r="C3" s="60" t="s">
        <v>10</v>
      </c>
      <c r="D3" s="59" t="s">
        <v>8</v>
      </c>
      <c r="E3" s="60" t="s">
        <v>11</v>
      </c>
      <c r="F3" s="59" t="s">
        <v>9</v>
      </c>
    </row>
    <row r="4" spans="1:6" ht="12" customHeight="1"/>
    <row r="5" spans="1:6" ht="15" customHeight="1">
      <c r="B5" s="122" t="s">
        <v>210</v>
      </c>
      <c r="C5" s="122"/>
    </row>
    <row r="6" spans="1:6" ht="14.25" customHeight="1">
      <c r="C6" s="120"/>
    </row>
    <row r="7" spans="1:6" ht="27.75" customHeight="1">
      <c r="A7" s="177" t="s">
        <v>211</v>
      </c>
      <c r="B7" s="883" t="s">
        <v>212</v>
      </c>
      <c r="C7" s="883"/>
      <c r="D7" s="883"/>
      <c r="E7" s="883"/>
      <c r="F7" s="178"/>
    </row>
    <row r="8" spans="1:6" ht="27.75" customHeight="1">
      <c r="A8" s="177" t="s">
        <v>213</v>
      </c>
      <c r="B8" s="883" t="s">
        <v>214</v>
      </c>
      <c r="C8" s="883"/>
      <c r="D8" s="883"/>
      <c r="E8" s="883"/>
      <c r="F8" s="178"/>
    </row>
    <row r="9" spans="1:6" ht="92.25" customHeight="1">
      <c r="A9" s="177" t="s">
        <v>215</v>
      </c>
      <c r="B9" s="884" t="s">
        <v>216</v>
      </c>
      <c r="C9" s="884"/>
      <c r="D9" s="884"/>
      <c r="E9" s="884"/>
      <c r="F9" s="179"/>
    </row>
    <row r="10" spans="1:6" ht="39.75" customHeight="1">
      <c r="A10" s="177" t="s">
        <v>217</v>
      </c>
      <c r="B10" s="883" t="s">
        <v>218</v>
      </c>
      <c r="C10" s="883"/>
      <c r="D10" s="883"/>
      <c r="E10" s="883"/>
      <c r="F10" s="179"/>
    </row>
    <row r="11" spans="1:6" ht="48" customHeight="1">
      <c r="A11" s="177" t="s">
        <v>219</v>
      </c>
      <c r="B11" s="883" t="s">
        <v>220</v>
      </c>
      <c r="C11" s="883"/>
      <c r="D11" s="883"/>
      <c r="E11" s="883"/>
      <c r="F11" s="179"/>
    </row>
    <row r="12" spans="1:6" ht="37.5" customHeight="1">
      <c r="A12" s="177" t="s">
        <v>221</v>
      </c>
      <c r="B12" s="883" t="s">
        <v>222</v>
      </c>
      <c r="C12" s="883"/>
      <c r="D12" s="883"/>
      <c r="E12" s="883"/>
      <c r="F12" s="179"/>
    </row>
    <row r="13" spans="1:6" ht="27.75" customHeight="1">
      <c r="A13" s="177" t="s">
        <v>223</v>
      </c>
      <c r="B13" s="883" t="s">
        <v>224</v>
      </c>
      <c r="C13" s="883"/>
      <c r="D13" s="883"/>
      <c r="E13" s="883"/>
      <c r="F13" s="179"/>
    </row>
    <row r="14" spans="1:6" ht="15" customHeight="1">
      <c r="A14" s="177"/>
      <c r="B14" s="180"/>
      <c r="C14" s="180"/>
      <c r="D14" s="180"/>
      <c r="E14" s="180"/>
      <c r="F14" s="179"/>
    </row>
    <row r="15" spans="1:6" ht="15" customHeight="1">
      <c r="A15" s="177"/>
      <c r="B15" s="180"/>
      <c r="C15" s="180"/>
      <c r="D15" s="180"/>
      <c r="E15" s="180"/>
      <c r="F15" s="179"/>
    </row>
    <row r="16" spans="1:6" s="183" customFormat="1" ht="14.25">
      <c r="A16" s="181" t="s">
        <v>225</v>
      </c>
      <c r="B16" s="181" t="s">
        <v>13</v>
      </c>
      <c r="C16" s="182"/>
    </row>
    <row r="17" spans="1:6" ht="14.25" customHeight="1"/>
    <row r="18" spans="1:6" ht="147" customHeight="1">
      <c r="A18" s="123" t="s">
        <v>2</v>
      </c>
      <c r="B18" s="184" t="s">
        <v>226</v>
      </c>
      <c r="C18" s="121" t="s">
        <v>161</v>
      </c>
      <c r="D18" s="120">
        <v>750</v>
      </c>
      <c r="E18" s="120">
        <v>33.4</v>
      </c>
      <c r="F18" s="120">
        <f>D18*E18</f>
        <v>25050</v>
      </c>
    </row>
    <row r="19" spans="1:6" ht="14.25" customHeight="1">
      <c r="A19" s="123"/>
    </row>
    <row r="20" spans="1:6" ht="157.5" customHeight="1">
      <c r="A20" s="123" t="s">
        <v>3</v>
      </c>
      <c r="B20" s="77" t="s">
        <v>227</v>
      </c>
      <c r="C20" s="121" t="s">
        <v>228</v>
      </c>
      <c r="D20" s="120">
        <v>9000</v>
      </c>
      <c r="E20" s="120">
        <v>6.36</v>
      </c>
      <c r="F20" s="120">
        <f>D20*E20</f>
        <v>57240</v>
      </c>
    </row>
    <row r="21" spans="1:6" ht="14.25" customHeight="1">
      <c r="A21" s="123"/>
      <c r="B21" s="124"/>
    </row>
    <row r="22" spans="1:6" ht="93.75" customHeight="1">
      <c r="A22" s="123" t="s">
        <v>17</v>
      </c>
      <c r="B22" s="184" t="s">
        <v>229</v>
      </c>
      <c r="C22" s="121" t="s">
        <v>161</v>
      </c>
      <c r="D22" s="49">
        <v>15</v>
      </c>
      <c r="E22" s="120">
        <v>21.2</v>
      </c>
      <c r="F22" s="120">
        <f>D22*E22</f>
        <v>318</v>
      </c>
    </row>
    <row r="23" spans="1:6" ht="14.25" customHeight="1">
      <c r="A23" s="123"/>
      <c r="B23" s="124"/>
    </row>
    <row r="24" spans="1:6" s="117" customFormat="1" ht="82.5" customHeight="1">
      <c r="A24" s="185" t="s">
        <v>18</v>
      </c>
      <c r="B24" s="80" t="s">
        <v>230</v>
      </c>
      <c r="C24" s="186" t="s">
        <v>161</v>
      </c>
      <c r="D24" s="120">
        <v>665</v>
      </c>
      <c r="E24" s="120">
        <v>15.9</v>
      </c>
      <c r="F24" s="120">
        <f>D24*E24</f>
        <v>10573.5</v>
      </c>
    </row>
    <row r="25" spans="1:6" s="117" customFormat="1" ht="14.25" customHeight="1">
      <c r="A25" s="185"/>
      <c r="B25" s="80"/>
      <c r="C25" s="186"/>
      <c r="D25" s="120"/>
      <c r="E25" s="120"/>
      <c r="F25" s="120"/>
    </row>
    <row r="26" spans="1:6" s="117" customFormat="1" ht="130.5" customHeight="1">
      <c r="A26" s="185" t="s">
        <v>162</v>
      </c>
      <c r="B26" s="80" t="s">
        <v>231</v>
      </c>
      <c r="C26" s="186" t="s">
        <v>161</v>
      </c>
      <c r="D26" s="120">
        <v>50</v>
      </c>
      <c r="E26" s="120">
        <v>212</v>
      </c>
      <c r="F26" s="120">
        <f>D26*E26</f>
        <v>10600</v>
      </c>
    </row>
    <row r="27" spans="1:6" s="117" customFormat="1" ht="14.25" customHeight="1">
      <c r="A27" s="185"/>
      <c r="B27" s="80"/>
      <c r="C27" s="186"/>
      <c r="D27" s="187"/>
      <c r="E27" s="120"/>
      <c r="F27" s="120"/>
    </row>
    <row r="28" spans="1:6" s="117" customFormat="1" ht="94.5" customHeight="1">
      <c r="A28" s="185"/>
      <c r="B28" s="80" t="s">
        <v>232</v>
      </c>
      <c r="C28" s="186"/>
      <c r="D28" s="187"/>
      <c r="E28" s="120"/>
      <c r="F28" s="120"/>
    </row>
    <row r="29" spans="1:6" s="117" customFormat="1" ht="14.25" customHeight="1">
      <c r="A29" s="185"/>
      <c r="B29" s="80"/>
      <c r="C29" s="186"/>
      <c r="D29" s="187"/>
      <c r="E29" s="120"/>
      <c r="F29" s="120"/>
    </row>
    <row r="30" spans="1:6" ht="15">
      <c r="A30" s="188"/>
      <c r="B30" s="13" t="s">
        <v>233</v>
      </c>
      <c r="C30" s="189"/>
      <c r="D30" s="190"/>
      <c r="E30" s="190"/>
      <c r="F30" s="191">
        <f>SUM(F18:F29)</f>
        <v>103781.5</v>
      </c>
    </row>
    <row r="31" spans="1:6" ht="12" customHeight="1">
      <c r="A31" s="122"/>
      <c r="B31" s="124"/>
    </row>
    <row r="32" spans="1:6" s="183" customFormat="1" ht="14.25">
      <c r="A32" s="181" t="s">
        <v>51</v>
      </c>
      <c r="B32" s="181" t="s">
        <v>12</v>
      </c>
      <c r="C32" s="182"/>
    </row>
    <row r="33" spans="1:6" ht="14.25" customHeight="1">
      <c r="A33" s="123"/>
      <c r="B33" s="124"/>
    </row>
    <row r="34" spans="1:6" ht="156" customHeight="1">
      <c r="A34" s="123" t="s">
        <v>53</v>
      </c>
      <c r="B34" s="184" t="s">
        <v>234</v>
      </c>
      <c r="C34" s="121" t="s">
        <v>235</v>
      </c>
      <c r="D34" s="120">
        <v>5100.5</v>
      </c>
      <c r="E34" s="120">
        <v>74.2</v>
      </c>
      <c r="F34" s="120">
        <f>D34*E34</f>
        <v>378457.10000000003</v>
      </c>
    </row>
    <row r="35" spans="1:6" ht="14.25" customHeight="1">
      <c r="A35" s="123"/>
      <c r="B35" s="192"/>
      <c r="D35" s="127"/>
    </row>
    <row r="36" spans="1:6" ht="14.25" customHeight="1">
      <c r="A36" s="123"/>
      <c r="B36" s="193" t="s">
        <v>236</v>
      </c>
    </row>
    <row r="37" spans="1:6" ht="132.75" customHeight="1">
      <c r="A37" s="123"/>
      <c r="B37" s="194" t="s">
        <v>237</v>
      </c>
    </row>
    <row r="38" spans="1:6" ht="14.25" customHeight="1">
      <c r="A38" s="123"/>
      <c r="B38" s="124"/>
    </row>
    <row r="39" spans="1:6" ht="105" customHeight="1">
      <c r="A39" s="123" t="s">
        <v>55</v>
      </c>
      <c r="B39" s="184" t="s">
        <v>238</v>
      </c>
    </row>
    <row r="40" spans="1:6" ht="15.75" customHeight="1">
      <c r="A40" s="123"/>
      <c r="B40" s="195" t="s">
        <v>239</v>
      </c>
      <c r="C40" s="196" t="s">
        <v>235</v>
      </c>
      <c r="D40" s="126">
        <v>4745.1499999999996</v>
      </c>
      <c r="E40" s="126">
        <v>8.48</v>
      </c>
      <c r="F40" s="126">
        <f>D40*E40</f>
        <v>40238.871999999996</v>
      </c>
    </row>
    <row r="41" spans="1:6" ht="15.75" customHeight="1">
      <c r="A41" s="197"/>
      <c r="B41" s="198" t="s">
        <v>240</v>
      </c>
      <c r="C41" s="196" t="s">
        <v>235</v>
      </c>
      <c r="D41" s="126">
        <v>355.34</v>
      </c>
      <c r="E41" s="126">
        <v>21.2</v>
      </c>
      <c r="F41" s="126">
        <f>D41*E41</f>
        <v>7533.2079999999996</v>
      </c>
    </row>
    <row r="42" spans="1:6" ht="14.25" customHeight="1">
      <c r="A42" s="123"/>
      <c r="B42" s="124"/>
    </row>
    <row r="43" spans="1:6" s="117" customFormat="1" ht="158.25" customHeight="1">
      <c r="A43" s="123" t="s">
        <v>78</v>
      </c>
      <c r="B43" s="184" t="s">
        <v>241</v>
      </c>
      <c r="C43" s="121" t="s">
        <v>242</v>
      </c>
      <c r="D43" s="120">
        <v>3800</v>
      </c>
      <c r="E43" s="120">
        <v>3.18</v>
      </c>
      <c r="F43" s="120">
        <f>D43*E43</f>
        <v>12084</v>
      </c>
    </row>
    <row r="44" spans="1:6" s="117" customFormat="1" ht="18.75" customHeight="1">
      <c r="A44" s="123"/>
      <c r="B44" s="124"/>
      <c r="C44" s="120"/>
      <c r="D44" s="120"/>
      <c r="E44" s="120"/>
      <c r="F44" s="120"/>
    </row>
    <row r="45" spans="1:6" s="117" customFormat="1" ht="147" customHeight="1">
      <c r="A45" s="123" t="s">
        <v>87</v>
      </c>
      <c r="B45" s="89" t="s">
        <v>243</v>
      </c>
      <c r="C45" s="199" t="s">
        <v>244</v>
      </c>
      <c r="D45" s="120">
        <v>114</v>
      </c>
      <c r="E45" s="120">
        <v>148.4</v>
      </c>
      <c r="F45" s="120">
        <f>D45*E45</f>
        <v>16917.600000000002</v>
      </c>
    </row>
    <row r="46" spans="1:6" s="117" customFormat="1" ht="14.25" customHeight="1">
      <c r="A46" s="123"/>
      <c r="B46" s="124"/>
      <c r="C46" s="120"/>
      <c r="D46" s="120"/>
      <c r="E46" s="120"/>
      <c r="F46" s="120"/>
    </row>
    <row r="47" spans="1:6" ht="168" customHeight="1">
      <c r="A47" s="200" t="s">
        <v>245</v>
      </c>
      <c r="B47" s="201" t="s">
        <v>246</v>
      </c>
      <c r="C47" s="199" t="s">
        <v>244</v>
      </c>
      <c r="D47" s="120">
        <v>3233</v>
      </c>
      <c r="E47" s="120">
        <v>21.2</v>
      </c>
      <c r="F47" s="120">
        <f>D47*E47</f>
        <v>68539.599999999991</v>
      </c>
    </row>
    <row r="48" spans="1:6" ht="14.25" customHeight="1">
      <c r="A48" s="123"/>
      <c r="B48" s="124"/>
    </row>
    <row r="49" spans="1:6" ht="168" customHeight="1">
      <c r="A49" s="200" t="s">
        <v>247</v>
      </c>
      <c r="B49" s="201" t="s">
        <v>248</v>
      </c>
      <c r="C49" s="199" t="s">
        <v>244</v>
      </c>
      <c r="D49" s="120">
        <v>150.30000000000001</v>
      </c>
      <c r="E49" s="120">
        <v>21.2</v>
      </c>
      <c r="F49" s="120">
        <f>D49*E49</f>
        <v>3186.36</v>
      </c>
    </row>
    <row r="50" spans="1:6" ht="14.25" customHeight="1">
      <c r="A50" s="123"/>
      <c r="B50" s="124"/>
    </row>
    <row r="51" spans="1:6" ht="156.75" customHeight="1">
      <c r="A51" s="123" t="s">
        <v>249</v>
      </c>
      <c r="B51" s="184" t="s">
        <v>250</v>
      </c>
      <c r="C51" s="121" t="s">
        <v>251</v>
      </c>
      <c r="D51" s="120">
        <v>6813.1</v>
      </c>
      <c r="E51" s="120">
        <v>3.18</v>
      </c>
      <c r="F51" s="120">
        <f>D51*E51</f>
        <v>21665.658000000003</v>
      </c>
    </row>
    <row r="52" spans="1:6" ht="14.25" customHeight="1">
      <c r="A52" s="123"/>
      <c r="B52" s="124"/>
    </row>
    <row r="53" spans="1:6" ht="157.5" customHeight="1">
      <c r="A53" s="123" t="s">
        <v>252</v>
      </c>
      <c r="B53" s="184" t="s">
        <v>253</v>
      </c>
      <c r="C53" s="121" t="s">
        <v>251</v>
      </c>
      <c r="D53" s="120">
        <v>1168</v>
      </c>
      <c r="E53" s="120">
        <v>4.24</v>
      </c>
      <c r="F53" s="120">
        <f>D53*E53</f>
        <v>4952.3200000000006</v>
      </c>
    </row>
    <row r="54" spans="1:6" ht="14.25" customHeight="1">
      <c r="A54" s="123"/>
      <c r="B54" s="124"/>
    </row>
    <row r="55" spans="1:6" ht="129.75" customHeight="1">
      <c r="A55" s="123" t="s">
        <v>254</v>
      </c>
      <c r="B55" s="184" t="s">
        <v>255</v>
      </c>
    </row>
    <row r="56" spans="1:6" ht="15.75" customHeight="1">
      <c r="A56" s="123"/>
      <c r="B56" s="192" t="s">
        <v>256</v>
      </c>
      <c r="C56" s="121" t="s">
        <v>257</v>
      </c>
      <c r="D56" s="120">
        <v>614.5</v>
      </c>
      <c r="E56" s="120">
        <v>26.5</v>
      </c>
      <c r="F56" s="120">
        <f>D56*E56</f>
        <v>16284.25</v>
      </c>
    </row>
    <row r="57" spans="1:6" ht="15.75" customHeight="1">
      <c r="A57" s="123"/>
      <c r="B57" s="192" t="s">
        <v>258</v>
      </c>
      <c r="C57" s="121" t="s">
        <v>257</v>
      </c>
      <c r="D57" s="120">
        <v>724.5</v>
      </c>
      <c r="E57" s="120">
        <v>21.2</v>
      </c>
      <c r="F57" s="120">
        <f t="shared" ref="F57:F58" si="0">D57*E57</f>
        <v>15359.4</v>
      </c>
    </row>
    <row r="58" spans="1:6" ht="15.75" customHeight="1">
      <c r="A58" s="123"/>
      <c r="B58" s="192" t="s">
        <v>259</v>
      </c>
      <c r="C58" s="121" t="s">
        <v>257</v>
      </c>
      <c r="D58" s="120">
        <v>98.5</v>
      </c>
      <c r="E58" s="120">
        <v>19.079999999999998</v>
      </c>
      <c r="F58" s="120">
        <f t="shared" si="0"/>
        <v>1879.3799999999999</v>
      </c>
    </row>
    <row r="59" spans="1:6" ht="14.25" customHeight="1">
      <c r="A59" s="123"/>
      <c r="B59" s="184"/>
    </row>
    <row r="60" spans="1:6" ht="106.5" customHeight="1">
      <c r="A60" s="123" t="s">
        <v>260</v>
      </c>
      <c r="B60" s="89" t="s">
        <v>261</v>
      </c>
      <c r="C60" s="121" t="s">
        <v>262</v>
      </c>
      <c r="D60" s="120">
        <v>1361.8</v>
      </c>
      <c r="E60" s="120">
        <v>21.2</v>
      </c>
      <c r="F60" s="120">
        <f>D60*E60</f>
        <v>28870.16</v>
      </c>
    </row>
    <row r="61" spans="1:6" ht="14.25" customHeight="1">
      <c r="A61" s="123"/>
      <c r="B61" s="202"/>
    </row>
    <row r="62" spans="1:6" ht="60.75" customHeight="1">
      <c r="A62" s="123" t="s">
        <v>263</v>
      </c>
      <c r="B62" s="203" t="s">
        <v>264</v>
      </c>
      <c r="C62" s="121" t="s">
        <v>265</v>
      </c>
      <c r="D62" s="49">
        <v>684.9</v>
      </c>
      <c r="E62" s="120">
        <v>5.3</v>
      </c>
      <c r="F62" s="862">
        <f>D62*E62</f>
        <v>3629.97</v>
      </c>
    </row>
    <row r="63" spans="1:6" ht="14.25" customHeight="1">
      <c r="A63" s="123"/>
      <c r="B63" s="90"/>
    </row>
    <row r="64" spans="1:6" s="126" customFormat="1" ht="15">
      <c r="A64" s="204"/>
      <c r="B64" s="205" t="s">
        <v>266</v>
      </c>
      <c r="C64" s="206"/>
      <c r="D64" s="207"/>
      <c r="E64" s="207"/>
      <c r="F64" s="208">
        <f>SUM(F34:F63)</f>
        <v>619597.87800000003</v>
      </c>
    </row>
    <row r="65" spans="1:6" ht="15" customHeight="1">
      <c r="B65" s="124"/>
    </row>
    <row r="66" spans="1:6" s="183" customFormat="1" ht="14.25">
      <c r="A66" s="181" t="s">
        <v>138</v>
      </c>
      <c r="B66" s="181" t="s">
        <v>267</v>
      </c>
      <c r="C66" s="182"/>
    </row>
    <row r="67" spans="1:6" ht="14.25" customHeight="1">
      <c r="A67" s="122"/>
      <c r="B67" s="122"/>
    </row>
    <row r="68" spans="1:6" ht="159" customHeight="1">
      <c r="A68" s="123" t="s">
        <v>139</v>
      </c>
      <c r="B68" s="184" t="s">
        <v>268</v>
      </c>
      <c r="C68" s="121" t="s">
        <v>262</v>
      </c>
      <c r="D68" s="120">
        <v>1221.8</v>
      </c>
      <c r="E68" s="120">
        <v>138.19999999999999</v>
      </c>
      <c r="F68" s="120">
        <f>D68*E68</f>
        <v>168852.75999999998</v>
      </c>
    </row>
    <row r="69" spans="1:6" ht="14.25" customHeight="1">
      <c r="A69" s="123"/>
      <c r="B69" s="124"/>
    </row>
    <row r="70" spans="1:6" ht="157.5" customHeight="1">
      <c r="A70" s="123" t="s">
        <v>141</v>
      </c>
      <c r="B70" s="184" t="s">
        <v>269</v>
      </c>
      <c r="C70" s="121" t="s">
        <v>262</v>
      </c>
      <c r="D70" s="120">
        <v>138.69999999999999</v>
      </c>
      <c r="E70" s="120">
        <v>138.19999999999999</v>
      </c>
      <c r="F70" s="120">
        <f>D70*E70</f>
        <v>19168.339999999997</v>
      </c>
    </row>
    <row r="71" spans="1:6" ht="14.25" customHeight="1">
      <c r="A71" s="123"/>
      <c r="B71" s="124"/>
      <c r="C71" s="120"/>
    </row>
    <row r="72" spans="1:6" ht="156.75" customHeight="1">
      <c r="A72" s="123" t="s">
        <v>148</v>
      </c>
      <c r="B72" s="209" t="s">
        <v>270</v>
      </c>
      <c r="C72" s="121" t="s">
        <v>265</v>
      </c>
      <c r="D72" s="49">
        <v>4392.8</v>
      </c>
      <c r="E72" s="120">
        <v>111</v>
      </c>
      <c r="F72" s="120">
        <f>D72*E72</f>
        <v>487600.80000000005</v>
      </c>
    </row>
    <row r="73" spans="1:6" ht="14.25" customHeight="1">
      <c r="A73" s="123"/>
      <c r="B73" s="124"/>
    </row>
    <row r="74" spans="1:6" ht="159" customHeight="1">
      <c r="A74" s="123" t="s">
        <v>152</v>
      </c>
      <c r="B74" s="89" t="s">
        <v>271</v>
      </c>
      <c r="C74" s="121" t="s">
        <v>265</v>
      </c>
      <c r="D74" s="49">
        <v>924.4</v>
      </c>
      <c r="E74" s="120">
        <v>60</v>
      </c>
      <c r="F74" s="120">
        <f>D74*E74</f>
        <v>55464</v>
      </c>
    </row>
    <row r="75" spans="1:6" ht="14.25" customHeight="1">
      <c r="A75" s="123"/>
      <c r="B75" s="90"/>
    </row>
    <row r="76" spans="1:6" ht="15">
      <c r="A76" s="188"/>
      <c r="B76" s="13" t="s">
        <v>272</v>
      </c>
      <c r="C76" s="189"/>
      <c r="D76" s="190"/>
      <c r="E76" s="190"/>
      <c r="F76" s="191">
        <f>SUM(F68:F75)</f>
        <v>731085.9</v>
      </c>
    </row>
    <row r="77" spans="1:6" ht="15" customHeight="1"/>
    <row r="78" spans="1:6" ht="15">
      <c r="A78" s="122" t="s">
        <v>273</v>
      </c>
      <c r="B78" s="122" t="s">
        <v>16</v>
      </c>
    </row>
    <row r="79" spans="1:6" ht="14.25" customHeight="1"/>
    <row r="80" spans="1:6" ht="208.5" customHeight="1">
      <c r="A80" s="123" t="s">
        <v>274</v>
      </c>
      <c r="B80" s="80" t="s">
        <v>275</v>
      </c>
      <c r="C80" s="121" t="s">
        <v>163</v>
      </c>
      <c r="D80" s="120">
        <v>730</v>
      </c>
      <c r="E80" s="120">
        <v>127.2</v>
      </c>
      <c r="F80" s="120">
        <f>D80*E80</f>
        <v>92856</v>
      </c>
    </row>
    <row r="81" spans="1:6" ht="14.25" customHeight="1">
      <c r="A81" s="123"/>
      <c r="B81" s="90"/>
    </row>
    <row r="82" spans="1:6" ht="221.25" customHeight="1">
      <c r="A82" s="123" t="s">
        <v>276</v>
      </c>
      <c r="B82" s="184" t="s">
        <v>277</v>
      </c>
      <c r="C82" s="121" t="s">
        <v>163</v>
      </c>
      <c r="D82" s="120">
        <v>725.7</v>
      </c>
      <c r="E82" s="120">
        <v>116.6</v>
      </c>
      <c r="F82" s="120">
        <f>D82*E82</f>
        <v>84616.62</v>
      </c>
    </row>
    <row r="83" spans="1:6" ht="14.25" customHeight="1">
      <c r="A83" s="123"/>
      <c r="B83" s="90"/>
    </row>
    <row r="84" spans="1:6" ht="15">
      <c r="A84" s="188"/>
      <c r="B84" s="210" t="s">
        <v>278</v>
      </c>
      <c r="C84" s="189"/>
      <c r="D84" s="190"/>
      <c r="E84" s="190"/>
      <c r="F84" s="191">
        <f>SUM(F80:F83)</f>
        <v>177472.62</v>
      </c>
    </row>
    <row r="85" spans="1:6" ht="15">
      <c r="A85" s="122"/>
      <c r="B85" s="91"/>
      <c r="F85" s="127"/>
    </row>
    <row r="86" spans="1:6" s="183" customFormat="1" ht="13.5" customHeight="1">
      <c r="A86" s="211" t="s">
        <v>279</v>
      </c>
      <c r="B86" s="181" t="s">
        <v>280</v>
      </c>
      <c r="C86" s="212"/>
      <c r="D86" s="213"/>
    </row>
    <row r="87" spans="1:6" ht="14.25" customHeight="1">
      <c r="A87" s="122"/>
      <c r="B87" s="122"/>
      <c r="C87" s="214"/>
      <c r="D87" s="215"/>
    </row>
    <row r="88" spans="1:6" ht="14.25" customHeight="1">
      <c r="A88" s="216"/>
      <c r="B88" s="217" t="s">
        <v>281</v>
      </c>
      <c r="C88" s="214"/>
      <c r="D88" s="215"/>
    </row>
    <row r="89" spans="1:6" ht="14.25" customHeight="1">
      <c r="A89" s="216"/>
      <c r="B89" s="217"/>
      <c r="C89" s="214"/>
      <c r="D89" s="215"/>
    </row>
    <row r="90" spans="1:6" s="224" customFormat="1" ht="143.25" customHeight="1">
      <c r="A90" s="218"/>
      <c r="B90" s="219" t="s">
        <v>282</v>
      </c>
      <c r="C90" s="220"/>
      <c r="D90" s="221"/>
      <c r="E90" s="222"/>
      <c r="F90" s="223"/>
    </row>
    <row r="91" spans="1:6" s="224" customFormat="1" ht="14.25" customHeight="1">
      <c r="A91" s="218"/>
      <c r="B91" s="125"/>
      <c r="C91" s="220"/>
      <c r="D91" s="221"/>
      <c r="E91" s="222"/>
      <c r="F91" s="223"/>
    </row>
    <row r="92" spans="1:6" s="224" customFormat="1" ht="53.25" customHeight="1">
      <c r="A92" s="123" t="s">
        <v>283</v>
      </c>
      <c r="B92" s="194" t="s">
        <v>284</v>
      </c>
      <c r="C92" s="222"/>
      <c r="D92" s="225"/>
      <c r="E92" s="222"/>
      <c r="F92" s="223"/>
    </row>
    <row r="93" spans="1:6" s="224" customFormat="1" ht="15.75" customHeight="1">
      <c r="A93" s="226"/>
      <c r="B93" s="124" t="s">
        <v>285</v>
      </c>
      <c r="C93" s="121" t="s">
        <v>14</v>
      </c>
      <c r="D93" s="227">
        <v>1</v>
      </c>
      <c r="E93" s="228">
        <v>490</v>
      </c>
      <c r="F93" s="228">
        <f>D93*E93</f>
        <v>490</v>
      </c>
    </row>
    <row r="94" spans="1:6" s="229" customFormat="1" ht="15.75" customHeight="1">
      <c r="A94" s="226"/>
      <c r="B94" s="124" t="s">
        <v>286</v>
      </c>
      <c r="C94" s="121" t="s">
        <v>14</v>
      </c>
      <c r="D94" s="227">
        <v>1</v>
      </c>
      <c r="E94" s="228">
        <v>470</v>
      </c>
      <c r="F94" s="228">
        <f t="shared" ref="F94:F99" si="1">D94*E94</f>
        <v>470</v>
      </c>
    </row>
    <row r="95" spans="1:6" s="229" customFormat="1" ht="15.75" customHeight="1">
      <c r="A95" s="226"/>
      <c r="B95" s="124" t="s">
        <v>287</v>
      </c>
      <c r="C95" s="121" t="s">
        <v>14</v>
      </c>
      <c r="D95" s="227">
        <v>1</v>
      </c>
      <c r="E95" s="228">
        <v>470</v>
      </c>
      <c r="F95" s="228">
        <f t="shared" si="1"/>
        <v>470</v>
      </c>
    </row>
    <row r="96" spans="1:6" s="224" customFormat="1" ht="15.75" customHeight="1">
      <c r="A96" s="226"/>
      <c r="B96" s="124" t="s">
        <v>288</v>
      </c>
      <c r="C96" s="121" t="s">
        <v>14</v>
      </c>
      <c r="D96" s="227">
        <v>1</v>
      </c>
      <c r="E96" s="228">
        <v>470</v>
      </c>
      <c r="F96" s="228">
        <f t="shared" si="1"/>
        <v>470</v>
      </c>
    </row>
    <row r="97" spans="1:6" s="229" customFormat="1" ht="15.75" customHeight="1">
      <c r="A97" s="226"/>
      <c r="B97" s="124" t="s">
        <v>289</v>
      </c>
      <c r="C97" s="121" t="s">
        <v>14</v>
      </c>
      <c r="D97" s="227">
        <v>1</v>
      </c>
      <c r="E97" s="228">
        <v>470</v>
      </c>
      <c r="F97" s="228">
        <f t="shared" si="1"/>
        <v>470</v>
      </c>
    </row>
    <row r="98" spans="1:6" s="229" customFormat="1" ht="15.75" customHeight="1">
      <c r="A98" s="226"/>
      <c r="B98" s="124" t="s">
        <v>290</v>
      </c>
      <c r="C98" s="121" t="s">
        <v>14</v>
      </c>
      <c r="D98" s="227">
        <v>1</v>
      </c>
      <c r="E98" s="228">
        <v>470</v>
      </c>
      <c r="F98" s="228">
        <f t="shared" si="1"/>
        <v>470</v>
      </c>
    </row>
    <row r="99" spans="1:6" s="229" customFormat="1" ht="15.75" customHeight="1">
      <c r="A99" s="226"/>
      <c r="B99" s="124" t="s">
        <v>291</v>
      </c>
      <c r="C99" s="121" t="s">
        <v>14</v>
      </c>
      <c r="D99" s="227">
        <v>1</v>
      </c>
      <c r="E99" s="228">
        <v>490</v>
      </c>
      <c r="F99" s="228">
        <f t="shared" si="1"/>
        <v>490</v>
      </c>
    </row>
    <row r="100" spans="1:6" s="224" customFormat="1" ht="14.25" customHeight="1">
      <c r="A100" s="218"/>
      <c r="B100" s="125"/>
      <c r="C100" s="121"/>
      <c r="D100" s="227"/>
      <c r="E100" s="228"/>
      <c r="F100" s="228"/>
    </row>
    <row r="101" spans="1:6" s="224" customFormat="1" ht="65.25" customHeight="1">
      <c r="A101" s="123" t="s">
        <v>292</v>
      </c>
      <c r="B101" s="194" t="s">
        <v>293</v>
      </c>
      <c r="C101" s="222"/>
      <c r="D101" s="225"/>
      <c r="E101" s="222"/>
      <c r="F101" s="223"/>
    </row>
    <row r="102" spans="1:6" s="224" customFormat="1" ht="15.75" customHeight="1">
      <c r="A102" s="226"/>
      <c r="B102" s="124" t="s">
        <v>294</v>
      </c>
      <c r="C102" s="121" t="s">
        <v>14</v>
      </c>
      <c r="D102" s="227">
        <v>3</v>
      </c>
      <c r="E102" s="228">
        <v>489</v>
      </c>
      <c r="F102" s="228">
        <f>D102*E102</f>
        <v>1467</v>
      </c>
    </row>
    <row r="103" spans="1:6" s="229" customFormat="1" ht="15.75" customHeight="1">
      <c r="A103" s="226"/>
      <c r="B103" s="124" t="s">
        <v>295</v>
      </c>
      <c r="C103" s="121" t="s">
        <v>14</v>
      </c>
      <c r="D103" s="227">
        <v>5</v>
      </c>
      <c r="E103" s="228">
        <v>490</v>
      </c>
      <c r="F103" s="228">
        <f t="shared" ref="F103:F104" si="2">D103*E103</f>
        <v>2450</v>
      </c>
    </row>
    <row r="104" spans="1:6" s="229" customFormat="1" ht="15.75" customHeight="1">
      <c r="A104" s="226"/>
      <c r="B104" s="124" t="s">
        <v>296</v>
      </c>
      <c r="C104" s="121" t="s">
        <v>14</v>
      </c>
      <c r="D104" s="227">
        <v>2</v>
      </c>
      <c r="E104" s="228">
        <v>470</v>
      </c>
      <c r="F104" s="228">
        <f t="shared" si="2"/>
        <v>940</v>
      </c>
    </row>
    <row r="105" spans="1:6" s="224" customFormat="1" ht="15.75" customHeight="1">
      <c r="A105" s="218"/>
      <c r="B105" s="125"/>
      <c r="C105" s="121"/>
      <c r="D105" s="227"/>
      <c r="E105" s="228"/>
      <c r="F105" s="228"/>
    </row>
    <row r="106" spans="1:6" ht="95.25" customHeight="1">
      <c r="A106" s="123" t="s">
        <v>297</v>
      </c>
      <c r="B106" s="194" t="s">
        <v>298</v>
      </c>
      <c r="C106" s="222"/>
      <c r="D106" s="225"/>
      <c r="E106" s="222"/>
      <c r="F106" s="223"/>
    </row>
    <row r="107" spans="1:6" s="233" customFormat="1" ht="15.75" customHeight="1">
      <c r="A107" s="231"/>
      <c r="B107" s="124" t="s">
        <v>299</v>
      </c>
      <c r="C107" s="121" t="s">
        <v>14</v>
      </c>
      <c r="D107" s="227">
        <v>1</v>
      </c>
      <c r="E107" s="232">
        <v>490</v>
      </c>
      <c r="F107" s="232">
        <f>D107*E107</f>
        <v>490</v>
      </c>
    </row>
    <row r="108" spans="1:6" ht="14.25" customHeight="1">
      <c r="A108" s="234"/>
      <c r="B108" s="125"/>
      <c r="D108" s="235"/>
      <c r="E108" s="236"/>
      <c r="F108" s="237"/>
    </row>
    <row r="109" spans="1:6" ht="15.75" customHeight="1">
      <c r="A109" s="123" t="s">
        <v>300</v>
      </c>
      <c r="B109" s="193" t="s">
        <v>301</v>
      </c>
      <c r="D109" s="238"/>
      <c r="E109" s="232"/>
      <c r="F109" s="232"/>
    </row>
    <row r="110" spans="1:6" s="233" customFormat="1" ht="15.75" customHeight="1">
      <c r="A110" s="234"/>
      <c r="B110" s="124" t="s">
        <v>302</v>
      </c>
      <c r="C110" s="121" t="s">
        <v>14</v>
      </c>
      <c r="D110" s="227">
        <v>2</v>
      </c>
      <c r="E110" s="232">
        <v>350</v>
      </c>
      <c r="F110" s="232">
        <f>D110*E110</f>
        <v>700</v>
      </c>
    </row>
    <row r="111" spans="1:6" s="233" customFormat="1" ht="25.5">
      <c r="A111" s="234"/>
      <c r="B111" s="124" t="s">
        <v>303</v>
      </c>
      <c r="C111" s="121" t="s">
        <v>14</v>
      </c>
      <c r="D111" s="227">
        <v>1</v>
      </c>
      <c r="E111" s="232">
        <v>350</v>
      </c>
      <c r="F111" s="232">
        <f>D111*E111</f>
        <v>350</v>
      </c>
    </row>
    <row r="112" spans="1:6" ht="14.25" customHeight="1">
      <c r="A112" s="234"/>
      <c r="B112" s="125"/>
      <c r="D112" s="235"/>
      <c r="E112" s="232"/>
      <c r="F112" s="232"/>
    </row>
    <row r="113" spans="1:6" ht="15.75" customHeight="1">
      <c r="A113" s="123" t="s">
        <v>304</v>
      </c>
      <c r="B113" s="193" t="s">
        <v>305</v>
      </c>
      <c r="D113" s="238"/>
      <c r="E113" s="232"/>
      <c r="F113" s="232"/>
    </row>
    <row r="114" spans="1:6" ht="15.75" customHeight="1">
      <c r="A114" s="234"/>
      <c r="B114" s="124" t="s">
        <v>306</v>
      </c>
      <c r="C114" s="121" t="s">
        <v>14</v>
      </c>
      <c r="D114" s="227">
        <v>8</v>
      </c>
      <c r="E114" s="232">
        <v>478</v>
      </c>
      <c r="F114" s="232">
        <f>D114*E114</f>
        <v>3824</v>
      </c>
    </row>
    <row r="115" spans="1:6" ht="14.25" customHeight="1">
      <c r="A115" s="234"/>
      <c r="B115" s="125"/>
      <c r="D115" s="227"/>
      <c r="E115" s="232"/>
      <c r="F115" s="232"/>
    </row>
    <row r="116" spans="1:6" s="233" customFormat="1" ht="42.75" customHeight="1">
      <c r="A116" s="184" t="s">
        <v>307</v>
      </c>
      <c r="B116" s="184" t="s">
        <v>308</v>
      </c>
      <c r="C116" s="239"/>
      <c r="D116" s="240"/>
      <c r="E116" s="241"/>
      <c r="F116" s="242"/>
    </row>
    <row r="117" spans="1:6" s="233" customFormat="1" ht="15.75" customHeight="1">
      <c r="A117" s="184"/>
      <c r="B117" s="124" t="s">
        <v>309</v>
      </c>
      <c r="C117" s="121" t="s">
        <v>161</v>
      </c>
      <c r="D117" s="49">
        <v>68.5</v>
      </c>
      <c r="E117" s="232">
        <v>80</v>
      </c>
      <c r="F117" s="232">
        <f>D117*E117</f>
        <v>5480</v>
      </c>
    </row>
    <row r="118" spans="1:6" s="233" customFormat="1" ht="15.75" customHeight="1">
      <c r="A118" s="184"/>
      <c r="B118" s="124" t="s">
        <v>310</v>
      </c>
      <c r="C118" s="121" t="s">
        <v>14</v>
      </c>
      <c r="D118" s="227">
        <v>24</v>
      </c>
      <c r="E118" s="232">
        <v>310</v>
      </c>
      <c r="F118" s="232">
        <f>D118*E118</f>
        <v>7440</v>
      </c>
    </row>
    <row r="119" spans="1:6" ht="14.25" customHeight="1">
      <c r="A119" s="234"/>
      <c r="B119" s="243"/>
      <c r="C119" s="236"/>
      <c r="D119" s="244"/>
      <c r="E119" s="236"/>
      <c r="F119" s="237"/>
    </row>
    <row r="120" spans="1:6" ht="14.25" customHeight="1">
      <c r="A120" s="216"/>
      <c r="B120" s="245" t="s">
        <v>311</v>
      </c>
      <c r="C120" s="181"/>
      <c r="D120" s="181"/>
      <c r="E120" s="181"/>
      <c r="F120" s="181"/>
    </row>
    <row r="121" spans="1:6" ht="93.75" customHeight="1">
      <c r="A121" s="246"/>
      <c r="B121" s="867" t="s">
        <v>312</v>
      </c>
      <c r="C121" s="222"/>
      <c r="D121" s="221"/>
      <c r="E121" s="222"/>
      <c r="F121" s="223"/>
    </row>
    <row r="122" spans="1:6" ht="14.25" customHeight="1">
      <c r="A122" s="246"/>
      <c r="B122" s="125"/>
      <c r="C122" s="222"/>
      <c r="D122" s="221"/>
      <c r="E122" s="222"/>
      <c r="F122" s="223"/>
    </row>
    <row r="123" spans="1:6" ht="107.25" customHeight="1">
      <c r="A123" s="247"/>
      <c r="B123" s="194" t="s">
        <v>313</v>
      </c>
      <c r="C123" s="222" t="s">
        <v>314</v>
      </c>
      <c r="D123" s="221"/>
      <c r="E123" s="222"/>
      <c r="F123" s="223"/>
    </row>
    <row r="124" spans="1:6" ht="14.25" customHeight="1">
      <c r="A124" s="246"/>
      <c r="B124" s="125"/>
      <c r="C124" s="222"/>
      <c r="D124" s="221"/>
      <c r="E124" s="222"/>
      <c r="F124" s="223"/>
    </row>
    <row r="125" spans="1:6" ht="28.5" customHeight="1">
      <c r="A125" s="123" t="s">
        <v>315</v>
      </c>
      <c r="B125" s="194" t="s">
        <v>316</v>
      </c>
      <c r="C125" s="121" t="s">
        <v>163</v>
      </c>
      <c r="D125" s="49">
        <v>740</v>
      </c>
      <c r="E125" s="232">
        <v>6.5</v>
      </c>
      <c r="F125" s="232">
        <f>D125*E125</f>
        <v>4810</v>
      </c>
    </row>
    <row r="126" spans="1:6" ht="14.25" customHeight="1">
      <c r="A126" s="248"/>
      <c r="B126" s="125"/>
      <c r="C126" s="222"/>
      <c r="D126" s="221"/>
      <c r="E126" s="222"/>
      <c r="F126" s="230"/>
    </row>
    <row r="127" spans="1:6" ht="52.5" customHeight="1">
      <c r="A127" s="123" t="s">
        <v>317</v>
      </c>
      <c r="B127" s="194" t="s">
        <v>318</v>
      </c>
      <c r="C127" s="121" t="s">
        <v>163</v>
      </c>
      <c r="D127" s="49">
        <v>11</v>
      </c>
      <c r="E127" s="232">
        <v>6.5</v>
      </c>
      <c r="F127" s="232">
        <f>D127*E127</f>
        <v>71.5</v>
      </c>
    </row>
    <row r="128" spans="1:6" ht="14.25" customHeight="1">
      <c r="A128" s="248"/>
      <c r="B128" s="125"/>
      <c r="C128" s="222"/>
      <c r="D128" s="221"/>
      <c r="E128" s="222"/>
      <c r="F128" s="230"/>
    </row>
    <row r="129" spans="1:6" ht="105.75" customHeight="1">
      <c r="A129" s="247"/>
      <c r="B129" s="194" t="s">
        <v>319</v>
      </c>
      <c r="C129" s="222"/>
      <c r="D129" s="221"/>
      <c r="E129" s="222"/>
      <c r="F129" s="230"/>
    </row>
    <row r="130" spans="1:6" ht="15" customHeight="1">
      <c r="A130" s="248"/>
      <c r="B130" s="125"/>
      <c r="C130" s="222"/>
      <c r="D130" s="221"/>
      <c r="E130" s="222"/>
      <c r="F130" s="230"/>
    </row>
    <row r="131" spans="1:6" ht="52.5" customHeight="1">
      <c r="A131" s="123" t="s">
        <v>320</v>
      </c>
      <c r="B131" s="194" t="s">
        <v>321</v>
      </c>
      <c r="C131" s="121" t="s">
        <v>228</v>
      </c>
      <c r="D131" s="49">
        <v>3.8</v>
      </c>
      <c r="E131" s="232">
        <v>75</v>
      </c>
      <c r="F131" s="232">
        <f>D131*E131</f>
        <v>285</v>
      </c>
    </row>
    <row r="132" spans="1:6" ht="14.25" customHeight="1">
      <c r="A132" s="123"/>
      <c r="B132" s="249"/>
      <c r="D132" s="49"/>
      <c r="E132" s="222"/>
      <c r="F132" s="230"/>
    </row>
    <row r="133" spans="1:6" ht="15">
      <c r="A133" s="188"/>
      <c r="B133" s="13" t="s">
        <v>322</v>
      </c>
      <c r="C133" s="189"/>
      <c r="D133" s="190"/>
      <c r="E133" s="190"/>
      <c r="F133" s="191">
        <f>SUM(F93:F132)</f>
        <v>31637.5</v>
      </c>
    </row>
    <row r="134" spans="1:6" ht="15.75" customHeight="1">
      <c r="A134" s="250"/>
      <c r="B134" s="251"/>
      <c r="C134" s="214"/>
      <c r="D134" s="215"/>
      <c r="E134" s="252"/>
      <c r="F134" s="215"/>
    </row>
    <row r="135" spans="1:6" ht="20.25">
      <c r="B135" s="880" t="s">
        <v>0</v>
      </c>
      <c r="C135" s="880"/>
      <c r="D135" s="880"/>
      <c r="E135" s="880"/>
    </row>
    <row r="136" spans="1:6" ht="15" customHeight="1"/>
    <row r="137" spans="1:6" s="255" customFormat="1" ht="15" customHeight="1">
      <c r="A137" s="253" t="s">
        <v>4</v>
      </c>
      <c r="B137" s="127" t="s">
        <v>13</v>
      </c>
      <c r="C137" s="254"/>
      <c r="F137" s="841">
        <f>F30</f>
        <v>103781.5</v>
      </c>
    </row>
    <row r="138" spans="1:6" s="255" customFormat="1" ht="15" customHeight="1">
      <c r="A138" s="253" t="s">
        <v>51</v>
      </c>
      <c r="B138" s="127" t="s">
        <v>12</v>
      </c>
      <c r="C138" s="254"/>
      <c r="F138" s="841">
        <f>F64</f>
        <v>619597.87800000003</v>
      </c>
    </row>
    <row r="139" spans="1:6" s="255" customFormat="1" ht="15" customHeight="1">
      <c r="A139" s="253" t="s">
        <v>138</v>
      </c>
      <c r="B139" s="127" t="s">
        <v>323</v>
      </c>
      <c r="C139" s="254"/>
      <c r="F139" s="841">
        <f>F76</f>
        <v>731085.9</v>
      </c>
    </row>
    <row r="140" spans="1:6" s="255" customFormat="1" ht="15" customHeight="1">
      <c r="A140" s="253" t="s">
        <v>273</v>
      </c>
      <c r="B140" s="127" t="s">
        <v>16</v>
      </c>
      <c r="C140" s="254"/>
      <c r="F140" s="841">
        <f>F84</f>
        <v>177472.62</v>
      </c>
    </row>
    <row r="141" spans="1:6" s="255" customFormat="1" ht="15" customHeight="1">
      <c r="A141" s="110" t="s">
        <v>279</v>
      </c>
      <c r="B141" s="127" t="s">
        <v>280</v>
      </c>
      <c r="C141" s="254"/>
      <c r="F141" s="841">
        <f>F133</f>
        <v>31637.5</v>
      </c>
    </row>
    <row r="142" spans="1:6" s="259" customFormat="1" ht="15" customHeight="1">
      <c r="A142" s="256"/>
      <c r="B142" s="257"/>
      <c r="C142" s="258"/>
      <c r="E142" s="839"/>
      <c r="F142" s="260"/>
    </row>
    <row r="143" spans="1:6" s="130" customFormat="1" ht="15" customHeight="1">
      <c r="A143" s="261"/>
      <c r="B143" s="261" t="s">
        <v>5</v>
      </c>
      <c r="C143" s="262"/>
      <c r="D143" s="261"/>
      <c r="F143" s="838">
        <f>SUM(F137:F142)</f>
        <v>1663575.398</v>
      </c>
    </row>
    <row r="144" spans="1:6" s="126" customFormat="1" ht="15" customHeight="1" thickBot="1">
      <c r="A144" s="263"/>
      <c r="B144" s="263" t="s">
        <v>324</v>
      </c>
      <c r="C144" s="264"/>
      <c r="D144" s="263"/>
      <c r="E144" s="132"/>
      <c r="F144" s="842">
        <f>F143*25%</f>
        <v>415893.84950000001</v>
      </c>
    </row>
    <row r="145" spans="1:6" ht="15" customHeight="1" thickTop="1">
      <c r="A145" s="265"/>
      <c r="B145" s="266" t="s">
        <v>15</v>
      </c>
      <c r="C145" s="267"/>
      <c r="D145" s="265"/>
      <c r="F145" s="840">
        <f>SUM(F143:F144)</f>
        <v>2079469.2475000001</v>
      </c>
    </row>
    <row r="146" spans="1:6" ht="15" customHeight="1">
      <c r="B146" s="268"/>
      <c r="E146" s="269"/>
      <c r="F146" s="269"/>
    </row>
    <row r="149" spans="1:6">
      <c r="C149" s="120" t="s">
        <v>179</v>
      </c>
    </row>
    <row r="150" spans="1:6" ht="33" customHeight="1">
      <c r="C150" s="120"/>
    </row>
    <row r="151" spans="1:6">
      <c r="C151" s="120" t="s">
        <v>180</v>
      </c>
    </row>
  </sheetData>
  <mergeCells count="9">
    <mergeCell ref="B135:E135"/>
    <mergeCell ref="B1:E1"/>
    <mergeCell ref="B7:E7"/>
    <mergeCell ref="B13:E13"/>
    <mergeCell ref="B8:E8"/>
    <mergeCell ref="B9:E9"/>
    <mergeCell ref="B10:E10"/>
    <mergeCell ref="B11:E11"/>
    <mergeCell ref="B12:E12"/>
  </mergeCells>
  <pageMargins left="0.70866141732283472" right="0.31496062992125984" top="0.74803149606299213" bottom="0.74803149606299213" header="0.31496062992125984" footer="0.31496062992125984"/>
  <pageSetup paperSize="9" scale="90"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0"/>
  <sheetViews>
    <sheetView zoomScaleSheetLayoutView="100" workbookViewId="0">
      <selection activeCell="K28" sqref="K27:K28"/>
    </sheetView>
  </sheetViews>
  <sheetFormatPr defaultColWidth="9.140625" defaultRowHeight="11.25"/>
  <cols>
    <col min="1" max="1" width="6.7109375" style="407" customWidth="1"/>
    <col min="2" max="2" width="7.5703125" style="541" customWidth="1"/>
    <col min="3" max="3" width="45.7109375" style="551" customWidth="1"/>
    <col min="4" max="4" width="7.7109375" style="563" customWidth="1"/>
    <col min="5" max="5" width="9.7109375" style="542" customWidth="1"/>
    <col min="6" max="6" width="10.42578125" style="543" bestFit="1" customWidth="1"/>
    <col min="7" max="7" width="14.7109375" style="543" customWidth="1"/>
    <col min="8" max="16384" width="9.140625" style="407"/>
  </cols>
  <sheetData>
    <row r="2" spans="1:7" ht="15">
      <c r="A2" s="844"/>
      <c r="B2" s="845"/>
      <c r="C2" s="489" t="s">
        <v>0</v>
      </c>
      <c r="D2" s="846"/>
      <c r="E2" s="847"/>
      <c r="F2" s="848"/>
      <c r="G2" s="849"/>
    </row>
    <row r="3" spans="1:7" ht="12" thickBot="1"/>
    <row r="4" spans="1:7" ht="15">
      <c r="A4" s="908" t="s">
        <v>452</v>
      </c>
      <c r="B4" s="788"/>
      <c r="C4" s="899" t="s">
        <v>454</v>
      </c>
      <c r="D4" s="900"/>
      <c r="E4" s="789"/>
      <c r="F4" s="790"/>
      <c r="G4" s="903" t="s">
        <v>734</v>
      </c>
    </row>
    <row r="5" spans="1:7" ht="15.75" thickBot="1">
      <c r="A5" s="909"/>
      <c r="B5" s="791"/>
      <c r="C5" s="901"/>
      <c r="D5" s="902"/>
      <c r="E5" s="792"/>
      <c r="F5" s="793"/>
      <c r="G5" s="904"/>
    </row>
    <row r="6" spans="1:7" ht="15">
      <c r="A6" s="794"/>
      <c r="B6" s="795"/>
      <c r="C6" s="794"/>
      <c r="D6" s="794"/>
      <c r="E6" s="796"/>
      <c r="F6" s="784"/>
      <c r="G6" s="784"/>
    </row>
    <row r="7" spans="1:7" ht="15">
      <c r="A7" s="827">
        <v>1</v>
      </c>
      <c r="B7" s="828"/>
      <c r="C7" s="829" t="s">
        <v>739</v>
      </c>
      <c r="D7" s="834"/>
      <c r="E7" s="835"/>
      <c r="F7" s="836"/>
      <c r="G7" s="837"/>
    </row>
    <row r="8" spans="1:7" ht="15">
      <c r="A8" s="806" t="s">
        <v>2</v>
      </c>
      <c r="B8" s="803"/>
      <c r="C8" s="799" t="s">
        <v>742</v>
      </c>
      <c r="D8" s="800"/>
      <c r="E8" s="804"/>
      <c r="F8" s="805"/>
      <c r="G8" s="787">
        <f>'1.1.prometnica_BEZ ODVODNJE'!F143</f>
        <v>1663575.398</v>
      </c>
    </row>
    <row r="9" spans="1:7" ht="15">
      <c r="A9" s="806" t="s">
        <v>3</v>
      </c>
      <c r="B9" s="803"/>
      <c r="C9" s="799" t="s">
        <v>743</v>
      </c>
      <c r="D9" s="800"/>
      <c r="E9" s="804"/>
      <c r="F9" s="805"/>
      <c r="G9" s="787">
        <f>'1.2.troškovnik_OBORINSKA'!F48</f>
        <v>101661.59560000002</v>
      </c>
    </row>
    <row r="10" spans="1:7" ht="15">
      <c r="A10" s="806" t="s">
        <v>17</v>
      </c>
      <c r="B10" s="803"/>
      <c r="C10" s="868" t="str">
        <f>'1.3.troškovnik_FEKALNA'!B6</f>
        <v>FEKALNA KANALIZACIJA</v>
      </c>
      <c r="D10" s="800"/>
      <c r="E10" s="804"/>
      <c r="F10" s="805"/>
      <c r="G10" s="787">
        <f>'1.3.troškovnik_FEKALNA'!F68</f>
        <v>89911.997999999992</v>
      </c>
    </row>
    <row r="11" spans="1:7" ht="15">
      <c r="A11" s="826" t="s">
        <v>18</v>
      </c>
      <c r="B11" s="803"/>
      <c r="C11" s="808" t="s">
        <v>660</v>
      </c>
      <c r="D11" s="800"/>
      <c r="E11" s="804"/>
      <c r="F11" s="805"/>
      <c r="G11" s="787">
        <f>'1.4.troškovnik_VODOOPSKRBA'!F138</f>
        <v>600892.91400000011</v>
      </c>
    </row>
    <row r="12" spans="1:7" ht="15">
      <c r="A12" s="826" t="s">
        <v>162</v>
      </c>
      <c r="B12" s="803"/>
      <c r="C12" s="808" t="s">
        <v>744</v>
      </c>
      <c r="D12" s="809"/>
      <c r="E12" s="804"/>
      <c r="F12" s="805"/>
      <c r="G12" s="787">
        <f>'1.5.JR_EKI'!F181</f>
        <v>291760.94</v>
      </c>
    </row>
    <row r="13" spans="1:7" ht="15">
      <c r="A13" s="827">
        <v>1</v>
      </c>
      <c r="B13" s="828"/>
      <c r="C13" s="829" t="s">
        <v>746</v>
      </c>
      <c r="D13" s="830"/>
      <c r="E13" s="831"/>
      <c r="F13" s="832"/>
      <c r="G13" s="833">
        <f>SUM(G8:G12)</f>
        <v>2747802.8456000001</v>
      </c>
    </row>
    <row r="14" spans="1:7" ht="15">
      <c r="A14" s="826"/>
      <c r="B14" s="803"/>
      <c r="C14" s="808"/>
      <c r="D14" s="809"/>
      <c r="E14" s="804"/>
      <c r="F14" s="805"/>
      <c r="G14" s="787"/>
    </row>
    <row r="15" spans="1:7" ht="15">
      <c r="A15" s="827">
        <v>2</v>
      </c>
      <c r="B15" s="828"/>
      <c r="C15" s="829" t="s">
        <v>745</v>
      </c>
      <c r="D15" s="834"/>
      <c r="E15" s="835"/>
      <c r="F15" s="836"/>
      <c r="G15" s="837"/>
    </row>
    <row r="16" spans="1:7" ht="15">
      <c r="A16" s="806" t="s">
        <v>53</v>
      </c>
      <c r="B16" s="803"/>
      <c r="C16" s="799" t="s">
        <v>740</v>
      </c>
      <c r="D16" s="800"/>
      <c r="E16" s="804"/>
      <c r="F16" s="805"/>
      <c r="G16" s="787">
        <f>'2.1.PROMETNICA_ODVODNJA_PROMET'!G146</f>
        <v>1307042.6400000001</v>
      </c>
    </row>
    <row r="17" spans="1:7" ht="15">
      <c r="A17" s="806" t="s">
        <v>55</v>
      </c>
      <c r="B17" s="803"/>
      <c r="C17" s="799" t="s">
        <v>741</v>
      </c>
      <c r="D17" s="800"/>
      <c r="E17" s="804"/>
      <c r="F17" s="805"/>
      <c r="G17" s="787">
        <f>'2.2.DTK'!F69</f>
        <v>148626.91</v>
      </c>
    </row>
    <row r="18" spans="1:7" ht="15">
      <c r="A18" s="806" t="s">
        <v>78</v>
      </c>
      <c r="B18" s="803"/>
      <c r="C18" s="799" t="s">
        <v>617</v>
      </c>
      <c r="D18" s="800"/>
      <c r="E18" s="804"/>
      <c r="F18" s="805"/>
      <c r="G18" s="787">
        <f>'2.3.JR'!F77</f>
        <v>425625.36200000008</v>
      </c>
    </row>
    <row r="19" spans="1:7" ht="15">
      <c r="A19" s="826" t="s">
        <v>87</v>
      </c>
      <c r="B19" s="803"/>
      <c r="C19" s="808" t="s">
        <v>660</v>
      </c>
      <c r="D19" s="809"/>
      <c r="E19" s="804"/>
      <c r="F19" s="805"/>
      <c r="G19" s="787">
        <f>'2.4.VODOVOD'!G74</f>
        <v>240404.48000000001</v>
      </c>
    </row>
    <row r="20" spans="1:7" ht="15">
      <c r="A20" s="827">
        <v>2</v>
      </c>
      <c r="B20" s="828"/>
      <c r="C20" s="829" t="s">
        <v>747</v>
      </c>
      <c r="D20" s="830"/>
      <c r="E20" s="831"/>
      <c r="F20" s="832"/>
      <c r="G20" s="833">
        <f>SUM(G16:G19)</f>
        <v>2121699.392</v>
      </c>
    </row>
    <row r="21" spans="1:7" ht="15">
      <c r="A21" s="826"/>
      <c r="B21" s="803"/>
      <c r="C21" s="808"/>
      <c r="D21" s="809"/>
      <c r="E21" s="804"/>
      <c r="F21" s="805"/>
      <c r="G21" s="787"/>
    </row>
    <row r="22" spans="1:7" ht="15">
      <c r="A22" s="827">
        <v>1</v>
      </c>
      <c r="B22" s="828"/>
      <c r="C22" s="829" t="s">
        <v>739</v>
      </c>
      <c r="D22" s="834"/>
      <c r="E22" s="835"/>
      <c r="F22" s="836"/>
      <c r="G22" s="837">
        <f>G13</f>
        <v>2747802.8456000001</v>
      </c>
    </row>
    <row r="23" spans="1:7" ht="15">
      <c r="A23" s="810"/>
      <c r="B23" s="795"/>
      <c r="C23" s="811"/>
      <c r="D23" s="812"/>
      <c r="E23" s="796"/>
      <c r="F23" s="784"/>
      <c r="G23" s="784"/>
    </row>
    <row r="24" spans="1:7" ht="15">
      <c r="A24" s="827">
        <v>2</v>
      </c>
      <c r="B24" s="828"/>
      <c r="C24" s="829" t="s">
        <v>745</v>
      </c>
      <c r="D24" s="834"/>
      <c r="E24" s="835"/>
      <c r="F24" s="836"/>
      <c r="G24" s="837">
        <f>G20</f>
        <v>2121699.392</v>
      </c>
    </row>
    <row r="25" spans="1:7" ht="15">
      <c r="A25" s="810"/>
      <c r="B25" s="795"/>
      <c r="C25" s="811"/>
      <c r="D25" s="812"/>
      <c r="E25" s="796"/>
      <c r="F25" s="784"/>
      <c r="G25" s="784"/>
    </row>
    <row r="26" spans="1:7" ht="15">
      <c r="A26" s="850"/>
      <c r="B26" s="851"/>
      <c r="C26" s="852" t="s">
        <v>735</v>
      </c>
      <c r="D26" s="853"/>
      <c r="E26" s="831"/>
      <c r="F26" s="832"/>
      <c r="G26" s="854">
        <f>SUM(G22:G25)</f>
        <v>4869502.2376000006</v>
      </c>
    </row>
    <row r="27" spans="1:7" ht="15">
      <c r="A27" s="810"/>
      <c r="B27" s="795"/>
      <c r="C27" s="815"/>
      <c r="D27" s="812"/>
      <c r="E27" s="796"/>
      <c r="F27" s="784"/>
      <c r="G27" s="784"/>
    </row>
    <row r="28" spans="1:7" ht="15">
      <c r="A28" s="850"/>
      <c r="B28" s="851"/>
      <c r="C28" s="852" t="s">
        <v>736</v>
      </c>
      <c r="D28" s="853"/>
      <c r="E28" s="831"/>
      <c r="F28" s="832"/>
      <c r="G28" s="854">
        <f>G26*25%</f>
        <v>1217375.5594000001</v>
      </c>
    </row>
    <row r="29" spans="1:7" ht="15.75" thickBot="1">
      <c r="A29" s="810"/>
      <c r="B29" s="795"/>
      <c r="C29" s="815"/>
      <c r="D29" s="812"/>
      <c r="E29" s="796"/>
      <c r="F29" s="784"/>
      <c r="G29" s="785"/>
    </row>
    <row r="30" spans="1:7" ht="15.75" thickBot="1">
      <c r="A30" s="855"/>
      <c r="B30" s="856"/>
      <c r="C30" s="857" t="s">
        <v>737</v>
      </c>
      <c r="D30" s="858"/>
      <c r="E30" s="859"/>
      <c r="F30" s="860"/>
      <c r="G30" s="861">
        <f>SUM(G26:G29)</f>
        <v>6086877.7970000003</v>
      </c>
    </row>
  </sheetData>
  <mergeCells count="3">
    <mergeCell ref="A4:A5"/>
    <mergeCell ref="C4:D5"/>
    <mergeCell ref="G4:G5"/>
  </mergeCells>
  <pageMargins left="0.82677165354330717" right="0.27559055118110237"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Zeros="0" topLeftCell="A31" zoomScaleSheetLayoutView="100" workbookViewId="0">
      <selection activeCell="E34" sqref="E34"/>
    </sheetView>
  </sheetViews>
  <sheetFormatPr defaultColWidth="9.140625" defaultRowHeight="12.75"/>
  <cols>
    <col min="1" max="1" width="8.140625" style="67" customWidth="1"/>
    <col min="2" max="2" width="45" style="67" customWidth="1"/>
    <col min="3" max="3" width="8.140625" style="68" customWidth="1"/>
    <col min="4" max="4" width="9.7109375" style="67" customWidth="1"/>
    <col min="5" max="5" width="10.85546875" style="67" customWidth="1"/>
    <col min="6" max="6" width="13.140625" style="67" customWidth="1"/>
    <col min="7" max="16384" width="9.140625" style="67"/>
  </cols>
  <sheetData>
    <row r="1" spans="1:14" ht="48.75" customHeight="1">
      <c r="B1" s="885" t="s">
        <v>160</v>
      </c>
      <c r="C1" s="886"/>
      <c r="D1" s="886"/>
      <c r="E1" s="886"/>
    </row>
    <row r="2" spans="1:14" ht="13.5" customHeight="1"/>
    <row r="3" spans="1:14" s="71" customFormat="1" ht="29.25" customHeight="1">
      <c r="A3" s="69" t="s">
        <v>7</v>
      </c>
      <c r="B3" s="69" t="s">
        <v>6</v>
      </c>
      <c r="C3" s="70" t="s">
        <v>10</v>
      </c>
      <c r="D3" s="69" t="s">
        <v>8</v>
      </c>
      <c r="E3" s="70" t="s">
        <v>11</v>
      </c>
      <c r="F3" s="69" t="s">
        <v>9</v>
      </c>
    </row>
    <row r="4" spans="1:14" ht="12" customHeight="1"/>
    <row r="5" spans="1:14" ht="15">
      <c r="A5" s="72"/>
      <c r="B5" s="91"/>
      <c r="F5" s="88"/>
      <c r="G5" s="78"/>
      <c r="H5" s="78"/>
      <c r="I5" s="78"/>
      <c r="J5" s="78"/>
      <c r="K5" s="78"/>
      <c r="L5" s="78"/>
      <c r="M5" s="78"/>
      <c r="N5" s="78"/>
    </row>
    <row r="6" spans="1:14" s="75" customFormat="1" ht="14.25">
      <c r="A6" s="109" t="s">
        <v>4</v>
      </c>
      <c r="B6" s="73" t="s">
        <v>181</v>
      </c>
      <c r="C6" s="74"/>
      <c r="G6" s="86"/>
      <c r="H6" s="86"/>
      <c r="I6" s="86"/>
      <c r="J6" s="86"/>
      <c r="K6" s="86"/>
      <c r="L6" s="87"/>
      <c r="M6" s="87"/>
      <c r="N6" s="87"/>
    </row>
    <row r="7" spans="1:14" ht="14.25" customHeight="1"/>
    <row r="8" spans="1:14" ht="171.75" customHeight="1">
      <c r="A8" s="76" t="s">
        <v>2</v>
      </c>
      <c r="B8" s="77" t="s">
        <v>164</v>
      </c>
      <c r="C8" s="68" t="s">
        <v>161</v>
      </c>
      <c r="D8" s="67">
        <v>155.6</v>
      </c>
      <c r="E8" s="67">
        <v>201.4</v>
      </c>
      <c r="F8" s="67">
        <f>D8*E8</f>
        <v>31337.84</v>
      </c>
    </row>
    <row r="9" spans="1:14" ht="14.25" customHeight="1">
      <c r="A9" s="76"/>
      <c r="B9" s="10"/>
    </row>
    <row r="10" spans="1:14" ht="204" customHeight="1">
      <c r="A10" s="76" t="s">
        <v>3</v>
      </c>
      <c r="B10" s="80" t="s">
        <v>165</v>
      </c>
      <c r="C10" s="68" t="s">
        <v>163</v>
      </c>
      <c r="D10" s="67">
        <v>56</v>
      </c>
      <c r="E10" s="67">
        <v>742</v>
      </c>
      <c r="F10" s="67">
        <f>D10*E10</f>
        <v>41552</v>
      </c>
    </row>
    <row r="11" spans="1:14" s="81" customFormat="1" ht="14.25" customHeight="1">
      <c r="A11" s="92"/>
      <c r="B11" s="93"/>
      <c r="C11" s="31"/>
      <c r="D11" s="94"/>
      <c r="E11" s="67"/>
      <c r="F11" s="67"/>
      <c r="G11" s="2"/>
      <c r="H11" s="2"/>
      <c r="I11" s="2"/>
      <c r="J11" s="2"/>
      <c r="K11" s="2"/>
      <c r="L11" s="2"/>
      <c r="M11" s="2"/>
      <c r="N11" s="2"/>
    </row>
    <row r="12" spans="1:14" ht="107.25" customHeight="1">
      <c r="A12" s="76" t="s">
        <v>17</v>
      </c>
      <c r="B12" s="89" t="s">
        <v>166</v>
      </c>
      <c r="C12" s="31"/>
      <c r="D12" s="95"/>
    </row>
    <row r="13" spans="1:14" ht="15.75" customHeight="1">
      <c r="A13" s="96"/>
      <c r="B13" s="90" t="s">
        <v>33</v>
      </c>
      <c r="C13" s="31" t="s">
        <v>20</v>
      </c>
      <c r="D13" s="97">
        <f>D16*0.5</f>
        <v>21.55</v>
      </c>
      <c r="E13" s="67">
        <v>190.8</v>
      </c>
      <c r="F13" s="67">
        <f>D13*E13</f>
        <v>4111.7400000000007</v>
      </c>
    </row>
    <row r="14" spans="1:14" ht="15.75" customHeight="1">
      <c r="A14" s="92"/>
      <c r="B14" s="90" t="s">
        <v>21</v>
      </c>
      <c r="C14" s="31" t="s">
        <v>20</v>
      </c>
      <c r="D14" s="97">
        <f>D16*0.4</f>
        <v>17.240000000000002</v>
      </c>
      <c r="E14" s="67">
        <v>137.80000000000001</v>
      </c>
      <c r="F14" s="67">
        <f>D14*E14</f>
        <v>2375.6720000000005</v>
      </c>
    </row>
    <row r="15" spans="1:14" ht="15.75" customHeight="1">
      <c r="A15" s="92"/>
      <c r="B15" s="90" t="s">
        <v>34</v>
      </c>
      <c r="C15" s="31" t="s">
        <v>20</v>
      </c>
      <c r="D15" s="98">
        <f>D16*0.1</f>
        <v>4.3100000000000005</v>
      </c>
      <c r="E15" s="67">
        <v>80.56</v>
      </c>
      <c r="F15" s="67">
        <f>D15*E15</f>
        <v>347.21360000000004</v>
      </c>
    </row>
    <row r="16" spans="1:14" ht="15.75" customHeight="1">
      <c r="A16" s="92"/>
      <c r="B16" s="56" t="s">
        <v>22</v>
      </c>
      <c r="C16" s="33"/>
      <c r="D16" s="95">
        <v>43.1</v>
      </c>
    </row>
    <row r="17" spans="1:14" ht="14.25" customHeight="1">
      <c r="A17" s="92"/>
      <c r="B17" s="92"/>
      <c r="C17" s="92"/>
      <c r="D17" s="95"/>
    </row>
    <row r="18" spans="1:14" ht="78.75" customHeight="1">
      <c r="A18" s="76" t="s">
        <v>18</v>
      </c>
      <c r="B18" s="89" t="s">
        <v>167</v>
      </c>
      <c r="C18" s="31" t="s">
        <v>23</v>
      </c>
      <c r="D18" s="95">
        <v>23</v>
      </c>
      <c r="E18" s="67">
        <v>10.6</v>
      </c>
      <c r="F18" s="67">
        <f>D18*E18</f>
        <v>243.79999999999998</v>
      </c>
    </row>
    <row r="19" spans="1:14" ht="14.25" customHeight="1">
      <c r="A19" s="92"/>
      <c r="B19" s="92"/>
      <c r="C19" s="31"/>
      <c r="D19" s="99"/>
    </row>
    <row r="20" spans="1:14" ht="119.25" customHeight="1">
      <c r="A20" s="76" t="s">
        <v>162</v>
      </c>
      <c r="B20" s="89" t="s">
        <v>168</v>
      </c>
      <c r="C20" s="103" t="s">
        <v>20</v>
      </c>
      <c r="D20" s="95">
        <v>15.2</v>
      </c>
      <c r="E20" s="67">
        <v>127.2</v>
      </c>
      <c r="F20" s="67">
        <f>D20*E20</f>
        <v>1933.44</v>
      </c>
    </row>
    <row r="21" spans="1:14" ht="14.25" customHeight="1">
      <c r="A21" s="81"/>
      <c r="B21" s="81"/>
      <c r="C21" s="103"/>
      <c r="D21" s="95"/>
    </row>
    <row r="22" spans="1:14" ht="93.75" customHeight="1">
      <c r="A22" s="76" t="s">
        <v>182</v>
      </c>
      <c r="B22" s="89" t="s">
        <v>169</v>
      </c>
      <c r="C22" s="103" t="s">
        <v>20</v>
      </c>
      <c r="D22" s="95">
        <v>19.5</v>
      </c>
      <c r="E22" s="67">
        <v>37.1</v>
      </c>
      <c r="F22" s="67">
        <f>D22*E22</f>
        <v>723.45</v>
      </c>
    </row>
    <row r="23" spans="1:14" ht="14.25" customHeight="1">
      <c r="B23" s="81"/>
      <c r="C23" s="81"/>
      <c r="D23" s="95"/>
    </row>
    <row r="24" spans="1:14" ht="81.75" customHeight="1">
      <c r="A24" s="100" t="s">
        <v>183</v>
      </c>
      <c r="B24" s="89" t="s">
        <v>170</v>
      </c>
      <c r="C24" s="103" t="s">
        <v>20</v>
      </c>
      <c r="D24" s="95">
        <v>23.7</v>
      </c>
      <c r="E24" s="67">
        <v>21.2</v>
      </c>
      <c r="F24" s="67">
        <f>D24*E24</f>
        <v>502.43999999999994</v>
      </c>
      <c r="G24" s="863"/>
      <c r="H24" s="863"/>
      <c r="I24" s="863"/>
      <c r="J24" s="863"/>
      <c r="K24" s="863"/>
      <c r="L24" s="863"/>
      <c r="M24" s="863"/>
      <c r="N24" s="863"/>
    </row>
    <row r="25" spans="1:14" s="81" customFormat="1" ht="14.25" customHeight="1">
      <c r="B25" s="864"/>
      <c r="C25" s="103"/>
      <c r="D25" s="94"/>
      <c r="E25" s="67"/>
      <c r="F25" s="67"/>
      <c r="G25" s="3"/>
      <c r="H25" s="3"/>
      <c r="I25" s="3"/>
      <c r="J25" s="3"/>
      <c r="K25" s="3"/>
      <c r="L25" s="3"/>
      <c r="M25" s="3"/>
      <c r="N25" s="3"/>
    </row>
    <row r="26" spans="1:14" s="866" customFormat="1" ht="156.75" customHeight="1">
      <c r="A26" s="79" t="s">
        <v>184</v>
      </c>
      <c r="B26" s="80" t="s">
        <v>171</v>
      </c>
      <c r="C26" s="865" t="s">
        <v>14</v>
      </c>
      <c r="D26" s="81">
        <v>4</v>
      </c>
      <c r="E26" s="67">
        <v>1600</v>
      </c>
      <c r="F26" s="871">
        <f>D26*E26</f>
        <v>6400</v>
      </c>
    </row>
    <row r="27" spans="1:14" s="101" customFormat="1" ht="14.25" customHeight="1">
      <c r="A27" s="92"/>
      <c r="B27" s="92"/>
      <c r="C27" s="31"/>
      <c r="D27" s="92"/>
      <c r="E27" s="872"/>
      <c r="F27" s="872"/>
    </row>
    <row r="28" spans="1:14" s="101" customFormat="1" ht="132.75" customHeight="1">
      <c r="A28" s="79" t="s">
        <v>185</v>
      </c>
      <c r="B28" s="80" t="s">
        <v>172</v>
      </c>
      <c r="C28" s="31"/>
      <c r="D28" s="92"/>
      <c r="E28" s="872"/>
      <c r="F28" s="872"/>
    </row>
    <row r="29" spans="1:14" s="101" customFormat="1">
      <c r="A29" s="92"/>
      <c r="B29" s="102" t="s">
        <v>173</v>
      </c>
      <c r="C29" s="48" t="s">
        <v>14</v>
      </c>
      <c r="D29" s="81">
        <v>4</v>
      </c>
      <c r="E29" s="872">
        <v>590</v>
      </c>
      <c r="F29" s="871">
        <f>D29*E29</f>
        <v>2360</v>
      </c>
    </row>
    <row r="30" spans="1:14" s="101" customFormat="1" ht="14.25" customHeight="1">
      <c r="A30" s="92"/>
      <c r="B30" s="92"/>
      <c r="C30" s="31"/>
      <c r="D30" s="92"/>
      <c r="E30" s="872"/>
      <c r="F30" s="872"/>
    </row>
    <row r="31" spans="1:14" s="101" customFormat="1" ht="157.5" customHeight="1">
      <c r="A31" s="79" t="s">
        <v>186</v>
      </c>
      <c r="B31" s="80" t="s">
        <v>174</v>
      </c>
      <c r="C31" s="31"/>
      <c r="D31" s="92"/>
      <c r="E31" s="872"/>
      <c r="F31" s="872"/>
    </row>
    <row r="32" spans="1:14" s="81" customFormat="1" ht="14.25">
      <c r="A32" s="79"/>
      <c r="B32" s="93" t="s">
        <v>175</v>
      </c>
      <c r="C32" s="103" t="s">
        <v>30</v>
      </c>
      <c r="D32" s="104">
        <v>27</v>
      </c>
      <c r="E32" s="872">
        <v>150</v>
      </c>
      <c r="F32" s="871">
        <f>D32*E32</f>
        <v>4050</v>
      </c>
      <c r="G32" s="2"/>
      <c r="H32" s="2"/>
      <c r="I32" s="2"/>
      <c r="J32" s="2"/>
      <c r="K32" s="2"/>
      <c r="L32" s="2"/>
      <c r="M32" s="2"/>
      <c r="N32" s="2"/>
    </row>
    <row r="33" spans="1:14" s="81" customFormat="1" ht="14.25" customHeight="1">
      <c r="A33" s="92"/>
      <c r="D33" s="105"/>
      <c r="E33" s="67"/>
      <c r="F33" s="67"/>
      <c r="G33" s="2"/>
      <c r="H33" s="2"/>
      <c r="I33" s="2"/>
      <c r="J33" s="2"/>
      <c r="K33" s="2"/>
      <c r="L33" s="2"/>
      <c r="M33" s="2"/>
      <c r="N33" s="2"/>
    </row>
    <row r="34" spans="1:14" ht="93" customHeight="1">
      <c r="A34" s="79" t="s">
        <v>187</v>
      </c>
      <c r="B34" s="80" t="s">
        <v>176</v>
      </c>
      <c r="C34" s="103" t="s">
        <v>20</v>
      </c>
      <c r="D34" s="105">
        <v>1</v>
      </c>
      <c r="E34" s="872">
        <v>1590</v>
      </c>
      <c r="F34" s="871">
        <f>D34*E34</f>
        <v>1590</v>
      </c>
    </row>
    <row r="35" spans="1:14" ht="14.25" customHeight="1">
      <c r="A35" s="79"/>
      <c r="B35" s="106"/>
      <c r="C35" s="103"/>
      <c r="D35" s="105"/>
      <c r="E35" s="873"/>
      <c r="F35" s="871"/>
    </row>
    <row r="36" spans="1:14" ht="121.5" customHeight="1">
      <c r="A36" s="79" t="s">
        <v>188</v>
      </c>
      <c r="B36" s="80" t="s">
        <v>177</v>
      </c>
      <c r="C36" s="103" t="s">
        <v>20</v>
      </c>
      <c r="D36" s="105">
        <v>1.95</v>
      </c>
      <c r="E36" s="872">
        <v>2120</v>
      </c>
      <c r="F36" s="871">
        <f>D36*E36</f>
        <v>4134</v>
      </c>
    </row>
    <row r="37" spans="1:14" s="101" customFormat="1" ht="14.25" customHeight="1">
      <c r="A37" s="92"/>
      <c r="B37" s="92"/>
      <c r="C37" s="31"/>
      <c r="D37" s="92"/>
      <c r="E37" s="872"/>
      <c r="F37" s="872"/>
    </row>
    <row r="38" spans="1:14" ht="15">
      <c r="A38" s="82"/>
      <c r="B38" s="13" t="s">
        <v>178</v>
      </c>
      <c r="C38" s="83"/>
      <c r="D38" s="84"/>
      <c r="E38" s="84"/>
      <c r="F38" s="85">
        <f>SUM(F8:F37)</f>
        <v>101661.59560000002</v>
      </c>
      <c r="G38" s="78"/>
      <c r="H38" s="78"/>
      <c r="I38" s="78"/>
      <c r="J38" s="78"/>
      <c r="K38" s="78"/>
      <c r="L38" s="78"/>
      <c r="M38" s="78"/>
      <c r="N38" s="78"/>
    </row>
    <row r="39" spans="1:14" ht="15.75" customHeight="1"/>
    <row r="40" spans="1:14" ht="15.75" customHeight="1"/>
    <row r="41" spans="1:14" s="6" customFormat="1" ht="24.75">
      <c r="A41" s="9"/>
      <c r="B41" s="887" t="s">
        <v>0</v>
      </c>
      <c r="C41" s="887"/>
      <c r="D41" s="887"/>
      <c r="E41" s="887"/>
      <c r="F41" s="120"/>
    </row>
    <row r="42" spans="1:14" s="6" customFormat="1">
      <c r="A42" s="9"/>
      <c r="B42" s="11"/>
      <c r="C42" s="7"/>
      <c r="D42" s="4"/>
      <c r="E42" s="120"/>
      <c r="F42" s="120"/>
    </row>
    <row r="43" spans="1:14" s="6" customFormat="1">
      <c r="A43" s="9"/>
      <c r="B43" s="11"/>
      <c r="C43" s="7"/>
      <c r="D43" s="4"/>
      <c r="E43" s="120"/>
      <c r="F43" s="120"/>
    </row>
    <row r="44" spans="1:14" s="6" customFormat="1">
      <c r="A44" s="9"/>
      <c r="B44" s="11"/>
      <c r="C44" s="7"/>
      <c r="D44" s="4"/>
      <c r="E44" s="120"/>
      <c r="F44" s="120"/>
    </row>
    <row r="45" spans="1:14" s="6" customFormat="1" ht="14.25" customHeight="1">
      <c r="A45" s="110" t="s">
        <v>4</v>
      </c>
      <c r="B45" s="17" t="s">
        <v>181</v>
      </c>
      <c r="C45" s="7"/>
      <c r="D45" s="4"/>
      <c r="E45" s="120"/>
      <c r="F45" s="841">
        <f>F38</f>
        <v>101661.59560000002</v>
      </c>
    </row>
    <row r="46" spans="1:14" s="6" customFormat="1" ht="14.25" customHeight="1">
      <c r="A46" s="18"/>
      <c r="B46" s="18"/>
      <c r="C46" s="19"/>
      <c r="D46" s="24"/>
      <c r="E46" s="128"/>
      <c r="F46" s="128"/>
    </row>
    <row r="47" spans="1:14" s="6" customFormat="1" ht="14.25" customHeight="1">
      <c r="C47" s="7"/>
      <c r="D47" s="4"/>
      <c r="E47" s="120"/>
      <c r="F47" s="120"/>
    </row>
    <row r="48" spans="1:14" s="6" customFormat="1" ht="14.25" customHeight="1">
      <c r="B48" s="20" t="s">
        <v>5</v>
      </c>
      <c r="C48" s="7"/>
      <c r="D48" s="4"/>
      <c r="E48" s="120"/>
      <c r="F48" s="130">
        <f>SUM(F45:F47)</f>
        <v>101661.59560000002</v>
      </c>
    </row>
    <row r="49" spans="1:6" s="6" customFormat="1" ht="14.25" customHeight="1" thickBot="1">
      <c r="A49" s="21"/>
      <c r="B49" s="22" t="s">
        <v>36</v>
      </c>
      <c r="C49" s="23"/>
      <c r="D49" s="25"/>
      <c r="E49" s="131"/>
      <c r="F49" s="132">
        <f>F48*0.25</f>
        <v>25415.398900000004</v>
      </c>
    </row>
    <row r="50" spans="1:6" s="6" customFormat="1" ht="14.25" customHeight="1" thickTop="1">
      <c r="B50" s="20" t="s">
        <v>15</v>
      </c>
      <c r="C50" s="7"/>
      <c r="D50" s="4"/>
      <c r="E50" s="120"/>
      <c r="F50" s="843">
        <f>F48+F49</f>
        <v>127076.99450000002</v>
      </c>
    </row>
    <row r="51" spans="1:6" ht="31.5" customHeight="1">
      <c r="B51" s="107"/>
      <c r="E51" s="108"/>
      <c r="F51" s="108"/>
    </row>
    <row r="54" spans="1:6">
      <c r="C54" s="67" t="s">
        <v>179</v>
      </c>
    </row>
    <row r="55" spans="1:6" ht="21.75" customHeight="1">
      <c r="C55" s="67"/>
    </row>
    <row r="56" spans="1:6">
      <c r="C56" s="67" t="s">
        <v>180</v>
      </c>
    </row>
  </sheetData>
  <mergeCells count="2">
    <mergeCell ref="B1:E1"/>
    <mergeCell ref="B41:E41"/>
  </mergeCells>
  <pageMargins left="0.94488188976377963" right="0.35433070866141736" top="0.98425196850393704" bottom="0.86614173228346458" header="0.51181102362204722" footer="0.51181102362204722"/>
  <pageSetup paperSize="9" scale="90" fitToHeight="0" orientation="portrait" horizontalDpi="4294967293" verticalDpi="4294967293" r:id="rId1"/>
  <headerFooter>
    <oddHeader>&amp;L&amp;"Arial Narrow,Italic"&amp;8TRVIUM d.o.o. SPLIT&amp;C&amp;"-,Italic"&amp;8IZGRADNJA NEKATEGORIZIRANE PROMETNICE U NASELJU MASLINICA NA 
OTOKU ŠOLTAPROMETNE POVRŠINE S OBORINSKOM ODVODNJOM&amp;R&amp;"-,Italic"&amp;8GLAVNI PROJEKT MAPA 1.</oddHeader>
    <oddFooter>&amp;L&amp;"Arial Narrow,Italic"&amp;8SPLIT, OŽUJAK 2018.&amp;C&amp;"Arial Narrow,Italic"&amp;8T.D. 36/18&amp;R&amp;"Arial Narrow,Italic"&amp;8str. &amp;P/&amp;N</oddFooter>
  </headerFooter>
  <rowBreaks count="3" manualBreakCount="3">
    <brk id="16" max="5" man="1"/>
    <brk id="26" max="5" man="1"/>
    <brk id="38"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Zeros="0" topLeftCell="A37" zoomScaleSheetLayoutView="100" workbookViewId="0">
      <selection activeCell="E44" sqref="E44"/>
    </sheetView>
  </sheetViews>
  <sheetFormatPr defaultColWidth="9.140625" defaultRowHeight="12.75"/>
  <cols>
    <col min="1" max="1" width="9.7109375" style="6" bestFit="1" customWidth="1"/>
    <col min="2" max="2" width="47.7109375" style="6" customWidth="1"/>
    <col min="3" max="3" width="8.85546875" style="7" customWidth="1"/>
    <col min="4" max="4" width="9.28515625" style="4" customWidth="1"/>
    <col min="5" max="5" width="11.28515625" style="6" customWidth="1"/>
    <col min="6" max="6" width="13.7109375" style="6" customWidth="1"/>
    <col min="7" max="16384" width="9.140625" style="6"/>
  </cols>
  <sheetData>
    <row r="1" spans="1:6" ht="18.75">
      <c r="B1" s="882"/>
      <c r="C1" s="882"/>
      <c r="D1" s="882"/>
      <c r="E1" s="882"/>
    </row>
    <row r="3" spans="1:6" s="62" customFormat="1" ht="21">
      <c r="A3" s="59" t="s">
        <v>7</v>
      </c>
      <c r="B3" s="59" t="s">
        <v>6</v>
      </c>
      <c r="C3" s="60" t="s">
        <v>10</v>
      </c>
      <c r="D3" s="61" t="s">
        <v>8</v>
      </c>
      <c r="E3" s="60" t="s">
        <v>11</v>
      </c>
      <c r="F3" s="59" t="s">
        <v>9</v>
      </c>
    </row>
    <row r="6" spans="1:6" ht="15">
      <c r="A6" s="66" t="s">
        <v>51</v>
      </c>
      <c r="B6" s="8" t="s">
        <v>137</v>
      </c>
    </row>
    <row r="8" spans="1:6">
      <c r="A8" s="40" t="s">
        <v>53</v>
      </c>
      <c r="B8" s="40" t="s">
        <v>13</v>
      </c>
      <c r="C8" s="41"/>
      <c r="E8" s="42"/>
      <c r="F8" s="43"/>
    </row>
    <row r="9" spans="1:6" s="12" customFormat="1">
      <c r="A9" s="28"/>
      <c r="B9" s="29"/>
      <c r="C9" s="27"/>
      <c r="D9" s="4"/>
      <c r="E9" s="26"/>
      <c r="F9" s="5"/>
    </row>
    <row r="10" spans="1:6" s="12" customFormat="1" ht="153">
      <c r="A10" s="9" t="s">
        <v>54</v>
      </c>
      <c r="B10" s="10" t="s">
        <v>19</v>
      </c>
      <c r="C10" s="31"/>
      <c r="D10" s="4"/>
      <c r="E10" s="6"/>
      <c r="F10" s="6"/>
    </row>
    <row r="11" spans="1:6" s="12" customFormat="1" ht="14.25">
      <c r="A11" s="28"/>
      <c r="B11" s="10" t="s">
        <v>31</v>
      </c>
      <c r="C11" s="31" t="s">
        <v>30</v>
      </c>
      <c r="D11" s="4">
        <v>96</v>
      </c>
      <c r="E11" s="6">
        <v>13.5</v>
      </c>
      <c r="F11" s="6">
        <f>D11*E11</f>
        <v>1296</v>
      </c>
    </row>
    <row r="12" spans="1:6" s="12" customFormat="1">
      <c r="A12" s="28"/>
      <c r="B12" s="30"/>
      <c r="C12" s="31"/>
      <c r="D12" s="4"/>
      <c r="E12" s="6"/>
      <c r="F12" s="6"/>
    </row>
    <row r="13" spans="1:6" s="12" customFormat="1" ht="76.5">
      <c r="A13" s="9" t="s">
        <v>189</v>
      </c>
      <c r="B13" s="10" t="s">
        <v>43</v>
      </c>
      <c r="C13" s="31" t="s">
        <v>44</v>
      </c>
      <c r="D13" s="4">
        <v>1</v>
      </c>
      <c r="E13" s="6">
        <v>500</v>
      </c>
      <c r="F13" s="6">
        <f>D13*E13</f>
        <v>500</v>
      </c>
    </row>
    <row r="14" spans="1:6" s="12" customFormat="1">
      <c r="A14" s="28"/>
      <c r="B14" s="30"/>
      <c r="C14" s="31"/>
      <c r="D14" s="4"/>
      <c r="E14" s="6"/>
      <c r="F14" s="6"/>
    </row>
    <row r="15" spans="1:6" s="12" customFormat="1" ht="76.5">
      <c r="A15" s="9" t="s">
        <v>190</v>
      </c>
      <c r="B15" s="10" t="s">
        <v>45</v>
      </c>
      <c r="C15" s="31" t="s">
        <v>44</v>
      </c>
      <c r="D15" s="4">
        <v>1</v>
      </c>
      <c r="E15" s="6">
        <v>1500</v>
      </c>
      <c r="F15" s="6">
        <f>D15*E15</f>
        <v>1500</v>
      </c>
    </row>
    <row r="16" spans="1:6">
      <c r="A16" s="28"/>
      <c r="B16" s="30"/>
      <c r="C16" s="6"/>
      <c r="D16" s="49"/>
    </row>
    <row r="17" spans="1:14" s="46" customFormat="1">
      <c r="A17" s="40" t="s">
        <v>55</v>
      </c>
      <c r="B17" s="40" t="s">
        <v>12</v>
      </c>
      <c r="C17" s="44"/>
      <c r="D17" s="45"/>
      <c r="E17" s="16"/>
      <c r="F17" s="16"/>
    </row>
    <row r="18" spans="1:14">
      <c r="A18" s="26"/>
      <c r="B18" s="26"/>
      <c r="C18" s="33"/>
    </row>
    <row r="19" spans="1:14" ht="102">
      <c r="A19" s="9" t="s">
        <v>56</v>
      </c>
      <c r="B19" s="10" t="s">
        <v>46</v>
      </c>
      <c r="C19" s="31"/>
    </row>
    <row r="20" spans="1:14" ht="14.25">
      <c r="A20" s="32"/>
      <c r="B20" s="10" t="s">
        <v>33</v>
      </c>
      <c r="C20" s="31" t="s">
        <v>20</v>
      </c>
      <c r="D20" s="35">
        <v>114</v>
      </c>
      <c r="E20" s="176">
        <v>190.8</v>
      </c>
      <c r="F20" s="6">
        <f>D20*E20</f>
        <v>21751.200000000001</v>
      </c>
    </row>
    <row r="21" spans="1:14" ht="14.25">
      <c r="A21" s="26"/>
      <c r="B21" s="10" t="s">
        <v>21</v>
      </c>
      <c r="C21" s="31" t="s">
        <v>20</v>
      </c>
      <c r="D21" s="35">
        <v>91.2</v>
      </c>
      <c r="E21" s="176">
        <v>137.80000000000001</v>
      </c>
      <c r="F21" s="6">
        <f>D21*E21</f>
        <v>12567.36</v>
      </c>
    </row>
    <row r="22" spans="1:14" ht="14.25">
      <c r="A22" s="26"/>
      <c r="B22" s="10" t="s">
        <v>34</v>
      </c>
      <c r="C22" s="31" t="s">
        <v>20</v>
      </c>
      <c r="D22" s="55">
        <v>22.8</v>
      </c>
      <c r="E22" s="176">
        <v>80.56</v>
      </c>
      <c r="F22" s="6">
        <f>D22*E22</f>
        <v>1836.768</v>
      </c>
    </row>
    <row r="23" spans="1:14">
      <c r="A23" s="26"/>
      <c r="B23" s="56" t="s">
        <v>22</v>
      </c>
      <c r="C23" s="33"/>
      <c r="D23" s="54">
        <v>228</v>
      </c>
    </row>
    <row r="24" spans="1:14">
      <c r="A24" s="26"/>
      <c r="B24" s="26"/>
      <c r="C24" s="26"/>
    </row>
    <row r="25" spans="1:14" ht="76.5">
      <c r="A25" s="9" t="s">
        <v>58</v>
      </c>
      <c r="B25" s="10" t="s">
        <v>42</v>
      </c>
      <c r="C25" s="31" t="s">
        <v>23</v>
      </c>
      <c r="D25" s="54">
        <v>72</v>
      </c>
      <c r="E25" s="6">
        <v>10.6</v>
      </c>
      <c r="F25" s="6">
        <f>D25*E25</f>
        <v>763.19999999999993</v>
      </c>
    </row>
    <row r="26" spans="1:14">
      <c r="A26" s="26"/>
      <c r="B26" s="26"/>
      <c r="C26" s="31"/>
      <c r="D26" s="54"/>
    </row>
    <row r="27" spans="1:14" ht="114.75">
      <c r="A27" s="9" t="s">
        <v>60</v>
      </c>
      <c r="B27" s="10" t="s">
        <v>37</v>
      </c>
      <c r="C27" s="31" t="s">
        <v>20</v>
      </c>
      <c r="D27" s="54">
        <v>48.7</v>
      </c>
      <c r="E27" s="120">
        <v>127.2</v>
      </c>
      <c r="F27" s="6">
        <f>D27*E27</f>
        <v>6194.64</v>
      </c>
    </row>
    <row r="28" spans="1:14">
      <c r="A28" s="26"/>
      <c r="B28" s="26"/>
      <c r="C28" s="31"/>
      <c r="D28" s="54"/>
      <c r="E28" s="120"/>
    </row>
    <row r="29" spans="1:14" ht="89.25">
      <c r="A29" s="9" t="s">
        <v>62</v>
      </c>
      <c r="B29" s="10" t="s">
        <v>38</v>
      </c>
      <c r="C29" s="31" t="s">
        <v>20</v>
      </c>
      <c r="D29" s="54">
        <v>169.7</v>
      </c>
      <c r="E29" s="120">
        <v>37.1</v>
      </c>
      <c r="F29" s="6">
        <f>D29*E29</f>
        <v>6295.87</v>
      </c>
    </row>
    <row r="30" spans="1:14">
      <c r="B30" s="26"/>
      <c r="C30" s="26"/>
      <c r="D30" s="54"/>
      <c r="E30" s="120"/>
    </row>
    <row r="31" spans="1:14" ht="63.75">
      <c r="A31" s="9" t="s">
        <v>64</v>
      </c>
      <c r="B31" s="10" t="s">
        <v>39</v>
      </c>
      <c r="C31" s="31" t="s">
        <v>20</v>
      </c>
      <c r="D31" s="54">
        <f>D23-D29</f>
        <v>58.300000000000011</v>
      </c>
      <c r="E31" s="120">
        <v>21.2</v>
      </c>
      <c r="F31" s="6">
        <f>D31*E31</f>
        <v>1235.9600000000003</v>
      </c>
      <c r="G31" s="14"/>
      <c r="H31" s="14"/>
      <c r="I31" s="14"/>
      <c r="J31" s="14"/>
      <c r="K31" s="14"/>
      <c r="L31" s="14"/>
      <c r="M31" s="14"/>
      <c r="N31" s="14"/>
    </row>
    <row r="32" spans="1:14">
      <c r="A32" s="26"/>
      <c r="B32" s="26"/>
      <c r="C32" s="6"/>
      <c r="D32" s="49"/>
      <c r="G32" s="14"/>
      <c r="H32" s="14"/>
      <c r="I32" s="14"/>
      <c r="J32" s="14"/>
      <c r="K32" s="14"/>
      <c r="L32" s="14"/>
      <c r="M32" s="14"/>
      <c r="N32" s="14"/>
    </row>
    <row r="33" spans="1:14">
      <c r="A33" s="40" t="s">
        <v>78</v>
      </c>
      <c r="B33" s="40" t="s">
        <v>24</v>
      </c>
      <c r="C33" s="44"/>
      <c r="D33" s="45"/>
      <c r="E33" s="16"/>
      <c r="F33" s="16"/>
      <c r="G33" s="14"/>
      <c r="H33" s="14"/>
      <c r="I33" s="14"/>
      <c r="J33" s="14"/>
      <c r="K33" s="14"/>
      <c r="L33" s="14"/>
      <c r="M33" s="14"/>
      <c r="N33" s="14"/>
    </row>
    <row r="34" spans="1:14">
      <c r="A34" s="26"/>
      <c r="B34" s="26"/>
      <c r="C34" s="31"/>
      <c r="D34" s="50"/>
      <c r="G34" s="15"/>
      <c r="H34" s="15"/>
      <c r="I34" s="15"/>
      <c r="J34" s="15"/>
      <c r="K34" s="15"/>
      <c r="L34" s="14"/>
      <c r="M34" s="14"/>
      <c r="N34" s="14"/>
    </row>
    <row r="35" spans="1:14" ht="153">
      <c r="A35" s="9" t="s">
        <v>81</v>
      </c>
      <c r="B35" s="10" t="s">
        <v>47</v>
      </c>
      <c r="C35" s="31"/>
      <c r="D35" s="50"/>
      <c r="G35" s="15"/>
      <c r="H35" s="15"/>
      <c r="I35" s="15"/>
      <c r="J35" s="15"/>
      <c r="K35" s="15"/>
      <c r="L35" s="14"/>
      <c r="M35" s="14"/>
      <c r="N35" s="14"/>
    </row>
    <row r="36" spans="1:14">
      <c r="A36" s="26"/>
      <c r="B36" s="64" t="s">
        <v>35</v>
      </c>
      <c r="C36" s="48" t="s">
        <v>14</v>
      </c>
      <c r="D36" s="1">
        <v>5</v>
      </c>
      <c r="E36" s="6">
        <v>2983</v>
      </c>
      <c r="F36" s="6">
        <f>D36*E36</f>
        <v>14915</v>
      </c>
      <c r="G36" s="15"/>
      <c r="H36" s="15"/>
      <c r="I36" s="15"/>
      <c r="J36" s="15"/>
      <c r="K36" s="15"/>
      <c r="L36" s="14"/>
      <c r="M36" s="14"/>
      <c r="N36" s="14"/>
    </row>
    <row r="37" spans="1:14">
      <c r="A37" s="26"/>
      <c r="B37" s="34"/>
      <c r="C37" s="31"/>
      <c r="D37" s="36"/>
      <c r="G37" s="15"/>
      <c r="H37" s="15"/>
      <c r="I37" s="15"/>
      <c r="J37" s="15"/>
      <c r="K37" s="15"/>
      <c r="L37" s="14"/>
      <c r="M37" s="14"/>
      <c r="N37" s="14"/>
    </row>
    <row r="38" spans="1:14" ht="89.25">
      <c r="A38" s="9" t="s">
        <v>82</v>
      </c>
      <c r="B38" s="10" t="s">
        <v>48</v>
      </c>
      <c r="C38" s="31"/>
      <c r="D38" s="36"/>
      <c r="G38" s="15"/>
      <c r="H38" s="15"/>
      <c r="I38" s="15"/>
      <c r="J38" s="15"/>
      <c r="K38" s="15"/>
      <c r="L38" s="14"/>
      <c r="M38" s="14"/>
      <c r="N38" s="14"/>
    </row>
    <row r="39" spans="1:14">
      <c r="A39" s="26"/>
      <c r="B39" s="63" t="s">
        <v>25</v>
      </c>
      <c r="C39" s="57" t="s">
        <v>14</v>
      </c>
      <c r="D39" s="58">
        <v>5</v>
      </c>
      <c r="E39" s="6">
        <v>840</v>
      </c>
      <c r="F39" s="6">
        <f>D39*E39</f>
        <v>4200</v>
      </c>
      <c r="G39" s="15"/>
      <c r="H39" s="15"/>
      <c r="I39" s="15"/>
      <c r="J39" s="15"/>
      <c r="K39" s="15"/>
      <c r="L39" s="14"/>
      <c r="M39" s="14"/>
      <c r="N39" s="14"/>
    </row>
    <row r="40" spans="1:14">
      <c r="A40" s="26"/>
      <c r="B40" s="10"/>
      <c r="C40" s="31"/>
      <c r="D40" s="36"/>
      <c r="G40" s="15"/>
      <c r="H40" s="15"/>
      <c r="I40" s="15"/>
      <c r="J40" s="15"/>
      <c r="K40" s="15"/>
      <c r="L40" s="14"/>
      <c r="M40" s="14"/>
      <c r="N40" s="14"/>
    </row>
    <row r="41" spans="1:14" ht="153">
      <c r="A41" s="9" t="s">
        <v>84</v>
      </c>
      <c r="B41" s="10" t="s">
        <v>40</v>
      </c>
      <c r="C41" s="31"/>
      <c r="D41" s="36"/>
      <c r="G41" s="15"/>
      <c r="H41" s="15"/>
      <c r="I41" s="15"/>
      <c r="J41" s="15"/>
      <c r="K41" s="15"/>
      <c r="L41" s="14"/>
      <c r="M41" s="14"/>
      <c r="N41" s="14"/>
    </row>
    <row r="42" spans="1:14" ht="14.25">
      <c r="A42" s="26"/>
      <c r="B42" s="65" t="s">
        <v>41</v>
      </c>
      <c r="C42" s="31" t="s">
        <v>30</v>
      </c>
      <c r="D42" s="36">
        <v>96</v>
      </c>
      <c r="E42" s="6">
        <v>82</v>
      </c>
      <c r="F42" s="6">
        <f t="shared" ref="F42" si="0">D42*E42</f>
        <v>7872</v>
      </c>
      <c r="G42" s="15"/>
      <c r="H42" s="15"/>
      <c r="I42" s="15"/>
      <c r="J42" s="15"/>
      <c r="K42" s="15"/>
      <c r="L42" s="14"/>
      <c r="M42" s="14"/>
      <c r="N42" s="14"/>
    </row>
    <row r="43" spans="1:14" s="1" customFormat="1">
      <c r="A43" s="26"/>
      <c r="B43" s="34"/>
      <c r="C43" s="31"/>
      <c r="D43" s="35"/>
      <c r="E43" s="6"/>
      <c r="F43" s="6"/>
      <c r="G43" s="3"/>
      <c r="I43" s="2"/>
      <c r="J43" s="2"/>
      <c r="K43" s="2"/>
      <c r="L43" s="2"/>
      <c r="M43" s="2"/>
      <c r="N43" s="2"/>
    </row>
    <row r="44" spans="1:14" s="1" customFormat="1" ht="127.5">
      <c r="A44" s="9" t="s">
        <v>191</v>
      </c>
      <c r="B44" s="10" t="s">
        <v>49</v>
      </c>
      <c r="C44" s="31" t="s">
        <v>14</v>
      </c>
      <c r="D44" s="1">
        <v>1</v>
      </c>
      <c r="E44" s="6">
        <v>3500</v>
      </c>
      <c r="F44" s="6">
        <f>D44*E44</f>
        <v>3500</v>
      </c>
      <c r="G44" s="2"/>
      <c r="H44" s="2"/>
      <c r="I44" s="2"/>
      <c r="J44" s="2"/>
      <c r="K44" s="2"/>
      <c r="L44" s="2"/>
      <c r="M44" s="2"/>
      <c r="N44" s="2"/>
    </row>
    <row r="45" spans="1:14">
      <c r="A45" s="26"/>
      <c r="B45" s="47"/>
      <c r="C45" s="31"/>
      <c r="D45" s="51"/>
      <c r="G45" s="15"/>
      <c r="H45" s="15"/>
      <c r="I45" s="15"/>
      <c r="J45" s="15"/>
      <c r="K45" s="15"/>
      <c r="L45" s="15"/>
      <c r="M45" s="15"/>
      <c r="N45" s="15"/>
    </row>
    <row r="46" spans="1:14" ht="63.75">
      <c r="A46" s="9" t="s">
        <v>192</v>
      </c>
      <c r="B46" s="10" t="s">
        <v>32</v>
      </c>
      <c r="C46" s="31"/>
      <c r="D46" s="35"/>
      <c r="G46" s="15"/>
      <c r="H46" s="15"/>
      <c r="I46" s="15"/>
      <c r="J46" s="15"/>
      <c r="K46" s="15"/>
      <c r="L46" s="15"/>
      <c r="M46" s="15"/>
      <c r="N46" s="15"/>
    </row>
    <row r="47" spans="1:14" ht="14.25">
      <c r="A47" s="9"/>
      <c r="B47" s="34" t="s">
        <v>41</v>
      </c>
      <c r="C47" s="31" t="s">
        <v>30</v>
      </c>
      <c r="D47" s="36">
        <f>D11</f>
        <v>96</v>
      </c>
      <c r="E47" s="6">
        <v>26</v>
      </c>
      <c r="F47" s="6">
        <f t="shared" ref="F47:F48" si="1">D47*E47</f>
        <v>2496</v>
      </c>
      <c r="G47" s="15"/>
      <c r="H47" s="15"/>
      <c r="I47" s="15"/>
      <c r="J47" s="15"/>
      <c r="K47" s="15"/>
      <c r="L47" s="15"/>
      <c r="M47" s="15"/>
      <c r="N47" s="15"/>
    </row>
    <row r="48" spans="1:14">
      <c r="A48" s="9"/>
      <c r="B48" s="34" t="s">
        <v>50</v>
      </c>
      <c r="C48" s="31" t="s">
        <v>14</v>
      </c>
      <c r="D48" s="37">
        <f>SUM(D36:D36)</f>
        <v>5</v>
      </c>
      <c r="E48" s="6">
        <v>60</v>
      </c>
      <c r="F48" s="6">
        <f t="shared" si="1"/>
        <v>300</v>
      </c>
      <c r="G48" s="15"/>
      <c r="H48" s="15"/>
      <c r="I48" s="15"/>
      <c r="J48" s="15"/>
      <c r="K48" s="15"/>
      <c r="L48" s="15"/>
      <c r="M48" s="15"/>
      <c r="N48" s="15"/>
    </row>
    <row r="49" spans="1:14" s="1" customFormat="1">
      <c r="A49" s="26"/>
      <c r="B49" s="34"/>
      <c r="C49" s="31"/>
      <c r="D49" s="35"/>
      <c r="E49" s="6"/>
      <c r="F49" s="6"/>
      <c r="G49" s="2"/>
      <c r="H49" s="2"/>
      <c r="I49" s="2"/>
      <c r="J49" s="2"/>
      <c r="K49" s="2"/>
      <c r="L49" s="2"/>
      <c r="M49" s="2"/>
      <c r="N49" s="2"/>
    </row>
    <row r="50" spans="1:14" s="1" customFormat="1">
      <c r="A50" s="40" t="s">
        <v>87</v>
      </c>
      <c r="B50" s="40" t="s">
        <v>16</v>
      </c>
      <c r="C50" s="44"/>
      <c r="D50" s="45"/>
      <c r="E50" s="16"/>
      <c r="F50" s="16"/>
      <c r="G50" s="2"/>
      <c r="H50" s="2"/>
      <c r="I50" s="2"/>
      <c r="J50" s="2"/>
      <c r="K50" s="2"/>
      <c r="L50" s="2"/>
      <c r="M50" s="2"/>
      <c r="N50" s="2"/>
    </row>
    <row r="51" spans="1:14">
      <c r="A51" s="38"/>
      <c r="B51" s="39"/>
      <c r="C51" s="31"/>
      <c r="D51" s="52"/>
      <c r="G51" s="14"/>
      <c r="H51" s="14"/>
      <c r="I51" s="14"/>
      <c r="J51" s="14"/>
      <c r="K51" s="14"/>
      <c r="L51" s="14"/>
      <c r="M51" s="14"/>
      <c r="N51" s="14"/>
    </row>
    <row r="52" spans="1:14" ht="38.25">
      <c r="A52" s="9" t="s">
        <v>98</v>
      </c>
      <c r="B52" s="10" t="s">
        <v>26</v>
      </c>
      <c r="C52" s="33"/>
      <c r="D52" s="52"/>
      <c r="G52" s="14"/>
      <c r="H52" s="14"/>
      <c r="I52" s="14"/>
      <c r="J52" s="14"/>
      <c r="K52" s="14"/>
      <c r="L52" s="14"/>
      <c r="M52" s="14"/>
      <c r="N52" s="14"/>
    </row>
    <row r="53" spans="1:14" ht="25.5">
      <c r="A53" s="38"/>
      <c r="B53" s="10" t="s">
        <v>27</v>
      </c>
      <c r="C53" s="31"/>
      <c r="D53" s="52"/>
      <c r="G53" s="15"/>
      <c r="H53" s="15"/>
      <c r="I53" s="15"/>
      <c r="J53" s="15"/>
      <c r="K53" s="15"/>
      <c r="L53" s="14"/>
      <c r="M53" s="14"/>
      <c r="N53" s="14"/>
    </row>
    <row r="54" spans="1:14">
      <c r="A54" s="38"/>
      <c r="B54" s="10" t="s">
        <v>28</v>
      </c>
      <c r="C54" s="31"/>
      <c r="D54" s="52"/>
      <c r="G54" s="15"/>
      <c r="H54" s="15"/>
      <c r="I54" s="15"/>
      <c r="J54" s="15"/>
      <c r="K54" s="15"/>
      <c r="L54" s="14"/>
      <c r="M54" s="14"/>
      <c r="N54" s="14"/>
    </row>
    <row r="55" spans="1:14" ht="38.25">
      <c r="A55" s="38"/>
      <c r="B55" s="10" t="s">
        <v>29</v>
      </c>
      <c r="C55" s="31"/>
      <c r="D55" s="53"/>
      <c r="G55" s="14"/>
      <c r="H55" s="14"/>
      <c r="I55" s="14"/>
      <c r="J55" s="14"/>
      <c r="K55" s="14"/>
      <c r="L55" s="14"/>
      <c r="M55" s="14"/>
      <c r="N55" s="14"/>
    </row>
    <row r="56" spans="1:14" ht="14.25">
      <c r="A56" s="38"/>
      <c r="B56" s="10" t="s">
        <v>31</v>
      </c>
      <c r="C56" s="31" t="s">
        <v>30</v>
      </c>
      <c r="D56" s="52">
        <f>D47</f>
        <v>96</v>
      </c>
      <c r="E56" s="6">
        <v>28</v>
      </c>
      <c r="F56" s="6">
        <f>D56*E56</f>
        <v>2688</v>
      </c>
      <c r="G56" s="14"/>
      <c r="H56" s="14"/>
      <c r="I56" s="14"/>
      <c r="J56" s="14"/>
      <c r="K56" s="14"/>
      <c r="L56" s="14"/>
      <c r="M56" s="14"/>
      <c r="N56" s="14"/>
    </row>
    <row r="57" spans="1:14">
      <c r="A57" s="38"/>
      <c r="B57" s="39"/>
      <c r="C57" s="6"/>
      <c r="D57" s="49"/>
      <c r="G57" s="14"/>
      <c r="H57" s="14"/>
      <c r="I57" s="14"/>
      <c r="J57" s="14"/>
      <c r="K57" s="14"/>
      <c r="L57" s="14"/>
      <c r="M57" s="14"/>
      <c r="N57" s="14"/>
    </row>
    <row r="58" spans="1:14">
      <c r="A58" s="26"/>
      <c r="B58" s="26"/>
      <c r="C58" s="31"/>
      <c r="D58" s="50"/>
    </row>
    <row r="59" spans="1:14">
      <c r="A59" s="9"/>
      <c r="B59" s="11"/>
    </row>
    <row r="60" spans="1:14">
      <c r="A60" s="9"/>
      <c r="B60" s="11"/>
    </row>
    <row r="61" spans="1:14" ht="24.75">
      <c r="A61" s="9"/>
      <c r="B61" s="887" t="s">
        <v>0</v>
      </c>
      <c r="C61" s="887"/>
      <c r="D61" s="887"/>
      <c r="E61" s="887"/>
    </row>
    <row r="62" spans="1:14">
      <c r="A62" s="9"/>
      <c r="B62" s="11"/>
    </row>
    <row r="63" spans="1:14">
      <c r="A63" s="9"/>
      <c r="B63" s="11"/>
    </row>
    <row r="64" spans="1:14">
      <c r="A64" s="9"/>
      <c r="B64" s="11"/>
    </row>
    <row r="65" spans="1:6" s="120" customFormat="1" ht="14.25" customHeight="1">
      <c r="A65" s="115" t="s">
        <v>51</v>
      </c>
      <c r="B65" s="127" t="s">
        <v>137</v>
      </c>
      <c r="C65" s="121"/>
      <c r="D65" s="118"/>
      <c r="F65" s="841">
        <f>SUM(F11:F58)</f>
        <v>89911.997999999992</v>
      </c>
    </row>
    <row r="66" spans="1:6" s="120" customFormat="1" ht="14.25" customHeight="1">
      <c r="A66" s="128"/>
      <c r="B66" s="128"/>
      <c r="C66" s="129"/>
      <c r="D66" s="134"/>
      <c r="E66" s="128"/>
      <c r="F66" s="128"/>
    </row>
    <row r="67" spans="1:6" s="120" customFormat="1" ht="14.25" customHeight="1">
      <c r="C67" s="121"/>
      <c r="D67" s="118"/>
    </row>
    <row r="68" spans="1:6" s="120" customFormat="1" ht="14.25" customHeight="1">
      <c r="B68" s="130" t="s">
        <v>5</v>
      </c>
      <c r="C68" s="121"/>
      <c r="D68" s="118"/>
      <c r="F68" s="130">
        <f>SUM(F65:F67)</f>
        <v>89911.997999999992</v>
      </c>
    </row>
    <row r="69" spans="1:6" s="120" customFormat="1" ht="14.25" customHeight="1" thickBot="1">
      <c r="A69" s="131"/>
      <c r="B69" s="132" t="s">
        <v>36</v>
      </c>
      <c r="C69" s="133"/>
      <c r="D69" s="135"/>
      <c r="E69" s="131"/>
      <c r="F69" s="132">
        <f>F68*0.25</f>
        <v>22477.999499999998</v>
      </c>
    </row>
    <row r="70" spans="1:6" s="120" customFormat="1" ht="14.25" customHeight="1" thickTop="1">
      <c r="B70" s="130" t="s">
        <v>15</v>
      </c>
      <c r="C70" s="121"/>
      <c r="D70" s="118"/>
      <c r="F70" s="843">
        <f>F68+F69</f>
        <v>112389.9975</v>
      </c>
    </row>
  </sheetData>
  <mergeCells count="2">
    <mergeCell ref="B1:E1"/>
    <mergeCell ref="B61:E61"/>
  </mergeCells>
  <pageMargins left="0.96" right="0.27559055118110237" top="0.98425196850393704" bottom="0.86614173228346458" header="0.51181102362204722" footer="0.51181102362204722"/>
  <pageSetup paperSize="9" scale="90" fitToHeight="0" orientation="portrait" r:id="rId1"/>
  <headerFooter>
    <oddHeader>&amp;L&amp;"-,Italic"&amp;8VIT-PROJEKT d.o.o.&amp;R&amp;"-,Italic"&amp;8REKONSTRUKCIJA I IZGRADNJA VODOVODA I KANALIZACIJE U NEKATEGORIZIRANOJ PROMETNICI U NASELJU MASLINICA NA OTOKU ŠOLTA</oddHeader>
    <oddFooter>&amp;L&amp;"-,Italic"&amp;8SPLIT, PROSINAC 2020.&amp;C&amp;"-,Italic"&amp;8T.D. 79/20&amp;R&amp;"-,Italic"&amp;8str. &amp;P/&amp;N</oddFooter>
  </headerFooter>
  <rowBreaks count="4" manualBreakCount="4">
    <brk id="23" max="5" man="1"/>
    <brk id="31" max="5" man="1"/>
    <brk id="42" max="5" man="1"/>
    <brk id="58"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0"/>
  <sheetViews>
    <sheetView showZeros="0" topLeftCell="A121" zoomScale="98" zoomScaleNormal="98" zoomScaleSheetLayoutView="100" workbookViewId="0">
      <selection activeCell="E113" sqref="E113"/>
    </sheetView>
  </sheetViews>
  <sheetFormatPr defaultColWidth="9.140625" defaultRowHeight="12.75"/>
  <cols>
    <col min="1" max="1" width="9.7109375" style="6" bestFit="1" customWidth="1"/>
    <col min="2" max="2" width="47.7109375" style="6" customWidth="1"/>
    <col min="3" max="3" width="8.85546875" style="7" customWidth="1"/>
    <col min="4" max="4" width="9.28515625" style="4" customWidth="1"/>
    <col min="5" max="5" width="11.28515625" style="120" customWidth="1"/>
    <col min="6" max="6" width="13.7109375" style="6" customWidth="1"/>
    <col min="7" max="16384" width="9.140625" style="6"/>
  </cols>
  <sheetData>
    <row r="1" spans="1:15" ht="18.75">
      <c r="B1" s="882" t="s">
        <v>1</v>
      </c>
      <c r="C1" s="882"/>
      <c r="D1" s="882"/>
      <c r="E1" s="882"/>
    </row>
    <row r="3" spans="1:15" s="62" customFormat="1" ht="21">
      <c r="A3" s="59" t="s">
        <v>7</v>
      </c>
      <c r="B3" s="59" t="s">
        <v>6</v>
      </c>
      <c r="C3" s="60" t="s">
        <v>10</v>
      </c>
      <c r="D3" s="61" t="s">
        <v>8</v>
      </c>
      <c r="E3" s="60" t="s">
        <v>11</v>
      </c>
      <c r="F3" s="59" t="s">
        <v>9</v>
      </c>
    </row>
    <row r="4" spans="1:15" s="1" customFormat="1">
      <c r="A4" s="26"/>
      <c r="B4" s="26"/>
      <c r="C4" s="31"/>
      <c r="D4" s="50"/>
      <c r="E4" s="120"/>
      <c r="F4" s="6"/>
    </row>
    <row r="5" spans="1:15" ht="15">
      <c r="A5" s="114" t="s">
        <v>138</v>
      </c>
      <c r="B5" s="122" t="s">
        <v>52</v>
      </c>
      <c r="C5" s="116"/>
      <c r="D5" s="116"/>
      <c r="E5" s="14"/>
      <c r="F5" s="116"/>
      <c r="G5" s="116"/>
      <c r="H5" s="116"/>
      <c r="I5" s="116"/>
      <c r="J5" s="116"/>
      <c r="K5" s="116"/>
      <c r="L5" s="116"/>
      <c r="M5" s="116"/>
      <c r="N5" s="116"/>
      <c r="O5" s="116"/>
    </row>
    <row r="6" spans="1:15" s="1" customFormat="1">
      <c r="A6" s="136"/>
      <c r="B6" s="136"/>
      <c r="C6" s="140"/>
      <c r="D6" s="149"/>
      <c r="E6" s="120"/>
      <c r="F6" s="120"/>
    </row>
    <row r="7" spans="1:15">
      <c r="A7" s="144" t="s">
        <v>139</v>
      </c>
      <c r="B7" s="144" t="s">
        <v>13</v>
      </c>
      <c r="C7" s="145"/>
      <c r="D7" s="116"/>
      <c r="E7" s="877"/>
      <c r="F7" s="146"/>
    </row>
    <row r="8" spans="1:15" s="12" customFormat="1">
      <c r="A8" s="138"/>
      <c r="B8" s="139"/>
      <c r="C8" s="137"/>
      <c r="D8" s="118"/>
      <c r="E8" s="878"/>
      <c r="F8" s="119"/>
    </row>
    <row r="9" spans="1:15" s="12" customFormat="1" ht="153">
      <c r="A9" s="123" t="s">
        <v>140</v>
      </c>
      <c r="B9" s="124" t="s">
        <v>19</v>
      </c>
      <c r="C9" s="140"/>
      <c r="D9" s="118"/>
      <c r="E9" s="120"/>
      <c r="F9" s="120"/>
    </row>
    <row r="10" spans="1:15" s="12" customFormat="1" ht="14.25">
      <c r="A10" s="138"/>
      <c r="B10" s="124" t="s">
        <v>31</v>
      </c>
      <c r="C10" s="140" t="s">
        <v>30</v>
      </c>
      <c r="D10" s="118">
        <v>750</v>
      </c>
      <c r="E10" s="120">
        <v>5.6</v>
      </c>
      <c r="F10" s="120">
        <f>D10*E10</f>
        <v>4200</v>
      </c>
    </row>
    <row r="11" spans="1:15" s="1" customFormat="1">
      <c r="A11" s="136"/>
      <c r="B11" s="136"/>
      <c r="C11" s="140"/>
      <c r="D11" s="149"/>
      <c r="E11" s="120"/>
      <c r="F11" s="120"/>
    </row>
    <row r="12" spans="1:15" s="46" customFormat="1">
      <c r="A12" s="144" t="s">
        <v>141</v>
      </c>
      <c r="B12" s="144" t="s">
        <v>12</v>
      </c>
      <c r="C12" s="147"/>
      <c r="D12" s="148"/>
      <c r="E12" s="126"/>
      <c r="F12" s="126"/>
    </row>
    <row r="13" spans="1:15">
      <c r="A13" s="136"/>
      <c r="B13" s="136"/>
      <c r="C13" s="142"/>
      <c r="D13" s="116"/>
      <c r="E13" s="14"/>
      <c r="F13" s="116"/>
    </row>
    <row r="14" spans="1:15" ht="127.5">
      <c r="A14" s="123" t="s">
        <v>142</v>
      </c>
      <c r="B14" s="124" t="s">
        <v>57</v>
      </c>
      <c r="C14" s="140"/>
      <c r="D14" s="116"/>
      <c r="E14" s="14"/>
      <c r="F14" s="116"/>
    </row>
    <row r="15" spans="1:15" ht="14.25">
      <c r="A15" s="141"/>
      <c r="B15" s="124" t="s">
        <v>33</v>
      </c>
      <c r="C15" s="140" t="s">
        <v>20</v>
      </c>
      <c r="D15" s="143">
        <v>398.4375</v>
      </c>
      <c r="E15" s="878">
        <v>190.8</v>
      </c>
      <c r="F15" s="120">
        <f>D15*E15</f>
        <v>76021.875</v>
      </c>
      <c r="G15" s="111"/>
    </row>
    <row r="16" spans="1:15" ht="14.25">
      <c r="A16" s="136"/>
      <c r="B16" s="124" t="s">
        <v>21</v>
      </c>
      <c r="C16" s="140" t="s">
        <v>20</v>
      </c>
      <c r="D16" s="143">
        <v>318.75</v>
      </c>
      <c r="E16" s="878">
        <v>137.80000000000001</v>
      </c>
      <c r="F16" s="120">
        <f t="shared" ref="F16:F17" si="0">D16*E16</f>
        <v>43923.75</v>
      </c>
      <c r="G16" s="111"/>
    </row>
    <row r="17" spans="1:7" ht="14.25">
      <c r="A17" s="136"/>
      <c r="B17" s="124" t="s">
        <v>34</v>
      </c>
      <c r="C17" s="140" t="s">
        <v>20</v>
      </c>
      <c r="D17" s="151">
        <v>79.6875</v>
      </c>
      <c r="E17" s="878">
        <v>80.56</v>
      </c>
      <c r="F17" s="120">
        <f t="shared" si="0"/>
        <v>6419.625</v>
      </c>
      <c r="G17" s="111"/>
    </row>
    <row r="18" spans="1:7">
      <c r="A18" s="136"/>
      <c r="B18" s="152" t="s">
        <v>22</v>
      </c>
      <c r="C18" s="142"/>
      <c r="D18" s="150">
        <v>796.875</v>
      </c>
      <c r="E18" s="14"/>
      <c r="F18" s="116"/>
    </row>
    <row r="19" spans="1:7" s="1" customFormat="1">
      <c r="A19" s="136"/>
      <c r="B19" s="136"/>
      <c r="C19" s="140"/>
      <c r="D19" s="149"/>
      <c r="E19" s="120"/>
      <c r="F19" s="120"/>
    </row>
    <row r="20" spans="1:7" s="1" customFormat="1" ht="204">
      <c r="A20" s="123" t="s">
        <v>143</v>
      </c>
      <c r="B20" s="124" t="s">
        <v>59</v>
      </c>
      <c r="C20" s="140" t="s">
        <v>20</v>
      </c>
      <c r="D20" s="143">
        <v>58.320000000000007</v>
      </c>
      <c r="E20" s="878">
        <v>159</v>
      </c>
      <c r="F20" s="120">
        <f>D20*E20</f>
        <v>9272.880000000001</v>
      </c>
      <c r="G20" s="112"/>
    </row>
    <row r="21" spans="1:7" s="1" customFormat="1">
      <c r="A21" s="136"/>
      <c r="B21" s="136"/>
      <c r="C21" s="140"/>
      <c r="D21" s="149"/>
      <c r="E21" s="120"/>
      <c r="F21" s="120"/>
    </row>
    <row r="22" spans="1:7" s="1" customFormat="1" ht="76.5">
      <c r="A22" s="123" t="s">
        <v>144</v>
      </c>
      <c r="B22" s="124" t="s">
        <v>61</v>
      </c>
      <c r="C22" s="140" t="s">
        <v>23</v>
      </c>
      <c r="D22" s="143">
        <v>450</v>
      </c>
      <c r="E22" s="878">
        <v>10.6</v>
      </c>
      <c r="F22" s="120">
        <f>D22*E22</f>
        <v>4770</v>
      </c>
    </row>
    <row r="23" spans="1:7" s="1" customFormat="1">
      <c r="A23" s="136"/>
      <c r="B23" s="136"/>
      <c r="C23" s="140"/>
      <c r="D23" s="149"/>
      <c r="E23" s="120"/>
      <c r="F23" s="120"/>
    </row>
    <row r="24" spans="1:7" s="1" customFormat="1" ht="127.5">
      <c r="A24" s="123" t="s">
        <v>145</v>
      </c>
      <c r="B24" s="124" t="s">
        <v>63</v>
      </c>
      <c r="C24" s="140" t="s">
        <v>20</v>
      </c>
      <c r="D24" s="143">
        <v>300</v>
      </c>
      <c r="E24" s="878">
        <v>127.2</v>
      </c>
      <c r="F24" s="120">
        <f>D24*E24</f>
        <v>38160</v>
      </c>
      <c r="G24" s="112"/>
    </row>
    <row r="25" spans="1:7" s="1" customFormat="1">
      <c r="A25" s="136"/>
      <c r="B25" s="136"/>
      <c r="C25" s="140"/>
      <c r="D25" s="149"/>
      <c r="E25" s="120"/>
      <c r="F25" s="120"/>
    </row>
    <row r="26" spans="1:7" s="1" customFormat="1" ht="102">
      <c r="A26" s="123" t="s">
        <v>146</v>
      </c>
      <c r="B26" s="124" t="s">
        <v>65</v>
      </c>
      <c r="C26" s="140" t="s">
        <v>20</v>
      </c>
      <c r="D26" s="143">
        <v>450</v>
      </c>
      <c r="E26" s="878">
        <v>37.1</v>
      </c>
      <c r="F26" s="120">
        <f>D26*E26</f>
        <v>16695</v>
      </c>
      <c r="G26" s="112"/>
    </row>
    <row r="27" spans="1:7" s="1" customFormat="1">
      <c r="A27" s="136"/>
      <c r="B27" s="136"/>
      <c r="C27" s="140"/>
      <c r="D27" s="149"/>
      <c r="E27" s="120"/>
      <c r="F27" s="120"/>
      <c r="G27" s="112"/>
    </row>
    <row r="28" spans="1:7" s="1" customFormat="1" ht="63.75">
      <c r="A28" s="123" t="s">
        <v>147</v>
      </c>
      <c r="B28" s="124" t="s">
        <v>39</v>
      </c>
      <c r="C28" s="140" t="s">
        <v>20</v>
      </c>
      <c r="D28" s="143">
        <v>105.19500000000005</v>
      </c>
      <c r="E28" s="878">
        <v>21.2</v>
      </c>
      <c r="F28" s="120">
        <f>D28*E28</f>
        <v>2230.1340000000009</v>
      </c>
      <c r="G28" s="112"/>
    </row>
    <row r="29" spans="1:7" s="1" customFormat="1">
      <c r="A29" s="136"/>
      <c r="B29" s="136"/>
      <c r="C29" s="140"/>
      <c r="D29" s="149"/>
      <c r="E29" s="120"/>
      <c r="F29" s="120"/>
    </row>
    <row r="30" spans="1:7" s="46" customFormat="1">
      <c r="A30" s="144" t="s">
        <v>148</v>
      </c>
      <c r="B30" s="144" t="s">
        <v>79</v>
      </c>
      <c r="C30" s="147"/>
      <c r="D30" s="148"/>
      <c r="E30" s="126"/>
      <c r="F30" s="126"/>
    </row>
    <row r="31" spans="1:7" s="1" customFormat="1">
      <c r="A31" s="136"/>
      <c r="B31" s="136"/>
      <c r="C31" s="140"/>
      <c r="D31" s="149"/>
      <c r="E31" s="120"/>
      <c r="F31" s="120"/>
    </row>
    <row r="32" spans="1:7" s="26" customFormat="1" ht="140.25">
      <c r="A32" s="113" t="s">
        <v>149</v>
      </c>
      <c r="B32" s="154" t="s">
        <v>66</v>
      </c>
      <c r="C32" s="155"/>
      <c r="D32" s="156"/>
      <c r="E32" s="157"/>
      <c r="F32" s="157"/>
    </row>
    <row r="33" spans="1:6" s="26" customFormat="1" ht="76.5">
      <c r="A33" s="153"/>
      <c r="B33" s="154" t="s">
        <v>67</v>
      </c>
      <c r="C33" s="155"/>
      <c r="D33" s="156"/>
      <c r="E33" s="157"/>
      <c r="F33" s="157"/>
    </row>
    <row r="34" spans="1:6" s="26" customFormat="1" ht="51">
      <c r="A34" s="153"/>
      <c r="B34" s="154" t="s">
        <v>68</v>
      </c>
      <c r="C34" s="155"/>
      <c r="D34" s="156"/>
      <c r="E34" s="157"/>
      <c r="F34" s="157"/>
    </row>
    <row r="35" spans="1:6" s="26" customFormat="1" ht="14.25">
      <c r="A35" s="153"/>
      <c r="B35" s="158" t="s">
        <v>69</v>
      </c>
      <c r="C35" s="159" t="s">
        <v>70</v>
      </c>
      <c r="D35" s="875"/>
      <c r="E35" s="157">
        <v>954</v>
      </c>
      <c r="F35" s="870"/>
    </row>
    <row r="36" spans="1:6" s="26" customFormat="1" ht="25.5">
      <c r="A36" s="153"/>
      <c r="B36" s="158" t="s">
        <v>71</v>
      </c>
      <c r="C36" s="159" t="s">
        <v>70</v>
      </c>
      <c r="D36" s="875"/>
      <c r="E36" s="157">
        <v>954</v>
      </c>
      <c r="F36" s="870"/>
    </row>
    <row r="37" spans="1:6" s="26" customFormat="1">
      <c r="A37" s="153"/>
      <c r="B37" s="158" t="s">
        <v>72</v>
      </c>
      <c r="C37" s="161" t="s">
        <v>73</v>
      </c>
      <c r="D37" s="875"/>
      <c r="E37" s="157">
        <v>11.66</v>
      </c>
      <c r="F37" s="870"/>
    </row>
    <row r="38" spans="1:6" s="26" customFormat="1" ht="14.25">
      <c r="A38" s="153"/>
      <c r="B38" s="158" t="s">
        <v>80</v>
      </c>
      <c r="C38" s="159" t="s">
        <v>74</v>
      </c>
      <c r="D38" s="875"/>
      <c r="E38" s="157">
        <v>84.8</v>
      </c>
      <c r="F38" s="870"/>
    </row>
    <row r="39" spans="1:6" s="26" customFormat="1">
      <c r="A39" s="153"/>
      <c r="B39" s="158" t="s">
        <v>75</v>
      </c>
      <c r="C39" s="161" t="s">
        <v>14</v>
      </c>
      <c r="D39" s="876"/>
      <c r="E39" s="157">
        <v>74.2</v>
      </c>
      <c r="F39" s="870"/>
    </row>
    <row r="40" spans="1:6" s="26" customFormat="1" ht="25.5">
      <c r="A40" s="153"/>
      <c r="B40" s="158" t="s">
        <v>76</v>
      </c>
      <c r="C40" s="161" t="s">
        <v>14</v>
      </c>
      <c r="D40" s="876"/>
      <c r="E40" s="157">
        <v>835.28</v>
      </c>
      <c r="F40" s="870"/>
    </row>
    <row r="41" spans="1:6" s="26" customFormat="1">
      <c r="A41" s="153"/>
      <c r="B41" s="154"/>
      <c r="C41" s="161"/>
      <c r="D41" s="156"/>
      <c r="E41" s="157"/>
      <c r="F41" s="160"/>
    </row>
    <row r="42" spans="1:6" s="26" customFormat="1">
      <c r="A42" s="153"/>
      <c r="B42" s="154" t="s">
        <v>77</v>
      </c>
      <c r="C42" s="161" t="s">
        <v>14</v>
      </c>
      <c r="D42" s="173">
        <v>4</v>
      </c>
      <c r="E42" s="162">
        <v>11909.1</v>
      </c>
      <c r="F42" s="162">
        <f>D42*E42</f>
        <v>47636.4</v>
      </c>
    </row>
    <row r="43" spans="1:6" s="26" customFormat="1">
      <c r="A43" s="136"/>
      <c r="B43" s="136"/>
      <c r="C43" s="140"/>
      <c r="D43" s="149"/>
      <c r="E43" s="120"/>
      <c r="F43" s="120"/>
    </row>
    <row r="44" spans="1:6" s="1" customFormat="1" ht="102">
      <c r="A44" s="113" t="s">
        <v>150</v>
      </c>
      <c r="B44" s="154" t="s">
        <v>83</v>
      </c>
      <c r="C44" s="140" t="s">
        <v>20</v>
      </c>
      <c r="D44" s="143">
        <v>25.2</v>
      </c>
      <c r="E44" s="878">
        <v>1272</v>
      </c>
      <c r="F44" s="120">
        <f>D44*E44</f>
        <v>32054.399999999998</v>
      </c>
    </row>
    <row r="45" spans="1:6" s="1" customFormat="1">
      <c r="A45" s="136"/>
      <c r="B45" s="136"/>
      <c r="C45" s="140"/>
      <c r="D45" s="149"/>
      <c r="E45" s="120"/>
      <c r="F45" s="120"/>
    </row>
    <row r="46" spans="1:6" s="1" customFormat="1" ht="89.25">
      <c r="A46" s="153" t="s">
        <v>151</v>
      </c>
      <c r="B46" s="154" t="s">
        <v>85</v>
      </c>
      <c r="C46" s="159" t="s">
        <v>14</v>
      </c>
      <c r="D46" s="167">
        <v>16</v>
      </c>
      <c r="E46" s="162">
        <v>42.4</v>
      </c>
      <c r="F46" s="162">
        <f>D46*E46</f>
        <v>678.4</v>
      </c>
    </row>
    <row r="47" spans="1:6" s="1" customFormat="1">
      <c r="A47" s="136"/>
      <c r="B47" s="136"/>
      <c r="C47" s="140"/>
      <c r="D47" s="149"/>
      <c r="E47" s="120"/>
      <c r="F47" s="120"/>
    </row>
    <row r="48" spans="1:6" s="1" customFormat="1">
      <c r="A48" s="163" t="s">
        <v>152</v>
      </c>
      <c r="B48" s="164" t="s">
        <v>86</v>
      </c>
      <c r="C48" s="165"/>
      <c r="D48" s="166"/>
      <c r="E48" s="878"/>
      <c r="F48" s="119"/>
    </row>
    <row r="49" spans="1:6" s="26" customFormat="1">
      <c r="A49" s="136"/>
      <c r="B49" s="136"/>
      <c r="C49" s="140"/>
      <c r="D49" s="149"/>
      <c r="E49" s="120"/>
      <c r="F49" s="120"/>
    </row>
    <row r="50" spans="1:6" s="1" customFormat="1" ht="25.5">
      <c r="A50" s="169" t="s">
        <v>153</v>
      </c>
      <c r="B50" s="154" t="s">
        <v>88</v>
      </c>
      <c r="C50" s="140"/>
      <c r="D50" s="149"/>
      <c r="E50" s="120"/>
      <c r="F50" s="120"/>
    </row>
    <row r="51" spans="1:6" s="1" customFormat="1" ht="63.75">
      <c r="A51" s="136" t="s">
        <v>208</v>
      </c>
      <c r="B51" s="154" t="s">
        <v>89</v>
      </c>
      <c r="C51" s="140"/>
      <c r="D51" s="149"/>
      <c r="E51" s="120"/>
      <c r="F51" s="120"/>
    </row>
    <row r="52" spans="1:6" s="1" customFormat="1" ht="38.25">
      <c r="A52" s="136"/>
      <c r="B52" s="154" t="s">
        <v>90</v>
      </c>
      <c r="C52" s="140"/>
      <c r="D52" s="149"/>
      <c r="E52" s="120"/>
      <c r="F52" s="120"/>
    </row>
    <row r="53" spans="1:6" s="1" customFormat="1" ht="38.25">
      <c r="A53" s="136"/>
      <c r="B53" s="154" t="s">
        <v>91</v>
      </c>
      <c r="C53" s="140"/>
      <c r="D53" s="149"/>
      <c r="E53" s="120"/>
      <c r="F53" s="120"/>
    </row>
    <row r="54" spans="1:6" s="1" customFormat="1" ht="25.5">
      <c r="A54" s="136"/>
      <c r="B54" s="154" t="s">
        <v>92</v>
      </c>
      <c r="C54" s="140"/>
      <c r="D54" s="149"/>
      <c r="E54" s="120"/>
      <c r="F54" s="120"/>
    </row>
    <row r="55" spans="1:6" s="1" customFormat="1" ht="52.5">
      <c r="A55" s="136"/>
      <c r="B55" s="154" t="s">
        <v>93</v>
      </c>
      <c r="C55" s="140"/>
      <c r="D55" s="149"/>
      <c r="E55" s="120"/>
      <c r="F55" s="120"/>
    </row>
    <row r="56" spans="1:6" s="1" customFormat="1" ht="51">
      <c r="A56" s="136"/>
      <c r="B56" s="154" t="s">
        <v>94</v>
      </c>
      <c r="C56" s="140"/>
      <c r="D56" s="149"/>
      <c r="E56" s="120"/>
      <c r="F56" s="120"/>
    </row>
    <row r="57" spans="1:6" s="1" customFormat="1" ht="102">
      <c r="A57" s="136"/>
      <c r="B57" s="154" t="s">
        <v>95</v>
      </c>
      <c r="C57" s="140"/>
      <c r="D57" s="149"/>
      <c r="E57" s="120"/>
      <c r="F57" s="120"/>
    </row>
    <row r="58" spans="1:6" s="1" customFormat="1" ht="102">
      <c r="A58" s="136"/>
      <c r="B58" s="154" t="s">
        <v>96</v>
      </c>
      <c r="C58" s="140"/>
      <c r="D58" s="149"/>
      <c r="E58" s="120"/>
      <c r="F58" s="120"/>
    </row>
    <row r="59" spans="1:6" s="1" customFormat="1" ht="25.5">
      <c r="A59" s="136"/>
      <c r="B59" s="154" t="s">
        <v>97</v>
      </c>
      <c r="C59" s="140"/>
      <c r="D59" s="149"/>
      <c r="E59" s="120"/>
      <c r="F59" s="120"/>
    </row>
    <row r="60" spans="1:6" s="1" customFormat="1" ht="76.5">
      <c r="A60" s="136"/>
      <c r="B60" s="154" t="s">
        <v>99</v>
      </c>
      <c r="C60" s="117"/>
      <c r="D60" s="117"/>
      <c r="E60" s="120"/>
      <c r="F60" s="117"/>
    </row>
    <row r="61" spans="1:6" s="1" customFormat="1">
      <c r="A61" s="123"/>
      <c r="B61" s="170" t="s">
        <v>100</v>
      </c>
      <c r="C61" s="116"/>
      <c r="D61" s="116"/>
      <c r="E61" s="14"/>
      <c r="F61" s="116"/>
    </row>
    <row r="62" spans="1:6" ht="14.25">
      <c r="A62" s="123"/>
      <c r="B62" s="170" t="s">
        <v>193</v>
      </c>
      <c r="C62" s="140" t="s">
        <v>30</v>
      </c>
      <c r="D62" s="143">
        <v>766.5</v>
      </c>
      <c r="E62" s="120">
        <v>252.5</v>
      </c>
      <c r="F62" s="120">
        <f>D62*E62</f>
        <v>193541.25</v>
      </c>
    </row>
    <row r="63" spans="1:6" ht="51">
      <c r="A63" s="123" t="s">
        <v>209</v>
      </c>
      <c r="B63" s="124" t="s">
        <v>194</v>
      </c>
      <c r="C63" s="116"/>
      <c r="D63" s="116"/>
      <c r="E63" s="14"/>
      <c r="F63" s="116"/>
    </row>
    <row r="64" spans="1:6" ht="38.25">
      <c r="A64" s="123"/>
      <c r="B64" s="124" t="s">
        <v>195</v>
      </c>
      <c r="C64" s="116"/>
      <c r="D64" s="116"/>
      <c r="E64" s="14"/>
      <c r="F64" s="116"/>
    </row>
    <row r="65" spans="1:6" ht="51">
      <c r="A65" s="123"/>
      <c r="B65" s="124" t="s">
        <v>196</v>
      </c>
      <c r="C65" s="121"/>
      <c r="D65" s="118"/>
      <c r="F65" s="120"/>
    </row>
    <row r="66" spans="1:6" ht="38.25">
      <c r="A66" s="123"/>
      <c r="B66" s="124" t="s">
        <v>197</v>
      </c>
      <c r="C66" s="121"/>
      <c r="D66" s="118"/>
      <c r="F66" s="120"/>
    </row>
    <row r="67" spans="1:6" ht="38.25">
      <c r="A67" s="123"/>
      <c r="B67" s="124" t="s">
        <v>198</v>
      </c>
      <c r="C67" s="121"/>
      <c r="D67" s="118"/>
      <c r="F67" s="120"/>
    </row>
    <row r="68" spans="1:6">
      <c r="A68" s="123"/>
      <c r="B68" s="124" t="s">
        <v>100</v>
      </c>
      <c r="C68" s="121"/>
      <c r="D68" s="118"/>
      <c r="F68" s="120"/>
    </row>
    <row r="69" spans="1:6" ht="14.25">
      <c r="A69" s="123"/>
      <c r="B69" s="124" t="s">
        <v>199</v>
      </c>
      <c r="C69" s="140" t="s">
        <v>30</v>
      </c>
      <c r="D69" s="143">
        <v>20</v>
      </c>
      <c r="E69" s="120">
        <v>145</v>
      </c>
      <c r="F69" s="120">
        <f>D69*E69</f>
        <v>2900</v>
      </c>
    </row>
    <row r="70" spans="1:6">
      <c r="A70" s="123"/>
      <c r="B70" s="125"/>
      <c r="C70" s="116"/>
      <c r="D70" s="116"/>
      <c r="E70" s="14"/>
      <c r="F70" s="116"/>
    </row>
    <row r="71" spans="1:6" ht="25.5">
      <c r="A71" s="169" t="s">
        <v>154</v>
      </c>
      <c r="B71" s="154" t="s">
        <v>101</v>
      </c>
      <c r="C71" s="116"/>
      <c r="D71" s="116"/>
      <c r="E71" s="14"/>
      <c r="F71" s="116"/>
    </row>
    <row r="72" spans="1:6" ht="51">
      <c r="A72" s="123"/>
      <c r="B72" s="154" t="s">
        <v>102</v>
      </c>
      <c r="C72" s="116"/>
      <c r="D72" s="116"/>
      <c r="E72" s="14"/>
      <c r="F72" s="116"/>
    </row>
    <row r="73" spans="1:6" ht="38.25">
      <c r="A73" s="123"/>
      <c r="B73" s="154" t="s">
        <v>106</v>
      </c>
      <c r="C73" s="116"/>
      <c r="D73" s="116"/>
      <c r="E73" s="14"/>
      <c r="F73" s="116"/>
    </row>
    <row r="74" spans="1:6" ht="51">
      <c r="A74" s="123"/>
      <c r="B74" s="154" t="s">
        <v>103</v>
      </c>
      <c r="C74" s="116"/>
      <c r="D74" s="116"/>
      <c r="E74" s="14"/>
      <c r="F74" s="116"/>
    </row>
    <row r="75" spans="1:6" ht="114.75">
      <c r="A75" s="123"/>
      <c r="B75" s="154" t="s">
        <v>104</v>
      </c>
      <c r="C75" s="116"/>
      <c r="D75" s="116"/>
      <c r="E75" s="14"/>
      <c r="F75" s="116"/>
    </row>
    <row r="76" spans="1:6" ht="38.25">
      <c r="A76" s="123"/>
      <c r="B76" s="154" t="s">
        <v>105</v>
      </c>
      <c r="C76" s="116"/>
      <c r="D76" s="116"/>
      <c r="E76" s="14"/>
      <c r="F76" s="116"/>
    </row>
    <row r="77" spans="1:6" ht="25.5">
      <c r="A77" s="123"/>
      <c r="B77" s="168" t="s">
        <v>107</v>
      </c>
      <c r="C77" s="116"/>
      <c r="D77" s="116"/>
      <c r="E77" s="14"/>
      <c r="F77" s="116"/>
    </row>
    <row r="78" spans="1:6">
      <c r="A78" s="123"/>
      <c r="B78" s="125"/>
      <c r="C78" s="116"/>
      <c r="D78" s="116"/>
      <c r="E78" s="14"/>
      <c r="F78" s="116"/>
    </row>
    <row r="79" spans="1:6">
      <c r="A79" s="123"/>
      <c r="B79" s="168" t="s">
        <v>108</v>
      </c>
      <c r="C79" s="159"/>
      <c r="D79" s="171"/>
      <c r="E79" s="878"/>
      <c r="F79" s="119"/>
    </row>
    <row r="80" spans="1:6">
      <c r="A80" s="123"/>
      <c r="B80" s="172" t="s">
        <v>109</v>
      </c>
      <c r="C80" s="159" t="s">
        <v>14</v>
      </c>
      <c r="D80" s="173">
        <v>8</v>
      </c>
      <c r="E80" s="120">
        <v>1177</v>
      </c>
      <c r="F80" s="120">
        <f>D80*E80</f>
        <v>9416</v>
      </c>
    </row>
    <row r="81" spans="1:6">
      <c r="A81" s="123"/>
      <c r="B81" s="172" t="s">
        <v>110</v>
      </c>
      <c r="C81" s="159" t="s">
        <v>14</v>
      </c>
      <c r="D81" s="173">
        <v>4</v>
      </c>
      <c r="E81" s="120">
        <v>698</v>
      </c>
      <c r="F81" s="120">
        <f t="shared" ref="F81:F89" si="1">D81*E81</f>
        <v>2792</v>
      </c>
    </row>
    <row r="82" spans="1:6">
      <c r="A82" s="123"/>
      <c r="B82" s="172" t="s">
        <v>111</v>
      </c>
      <c r="C82" s="159" t="s">
        <v>14</v>
      </c>
      <c r="D82" s="173">
        <v>3</v>
      </c>
      <c r="E82" s="120">
        <v>2261</v>
      </c>
      <c r="F82" s="120">
        <f t="shared" si="1"/>
        <v>6783</v>
      </c>
    </row>
    <row r="83" spans="1:6">
      <c r="A83" s="123"/>
      <c r="B83" s="172" t="s">
        <v>112</v>
      </c>
      <c r="C83" s="159" t="s">
        <v>14</v>
      </c>
      <c r="D83" s="173">
        <v>4</v>
      </c>
      <c r="E83" s="120">
        <v>1035.5</v>
      </c>
      <c r="F83" s="120">
        <f t="shared" si="1"/>
        <v>4142</v>
      </c>
    </row>
    <row r="84" spans="1:6">
      <c r="A84" s="123"/>
      <c r="B84" s="172" t="s">
        <v>113</v>
      </c>
      <c r="C84" s="159" t="s">
        <v>14</v>
      </c>
      <c r="D84" s="173">
        <v>4</v>
      </c>
      <c r="E84" s="120">
        <v>987.5</v>
      </c>
      <c r="F84" s="120">
        <f t="shared" si="1"/>
        <v>3950</v>
      </c>
    </row>
    <row r="85" spans="1:6">
      <c r="A85" s="123"/>
      <c r="B85" s="172" t="s">
        <v>114</v>
      </c>
      <c r="C85" s="159" t="s">
        <v>14</v>
      </c>
      <c r="D85" s="173">
        <v>4</v>
      </c>
      <c r="E85" s="120">
        <v>1489.75</v>
      </c>
      <c r="F85" s="120">
        <f t="shared" si="1"/>
        <v>5959</v>
      </c>
    </row>
    <row r="86" spans="1:6">
      <c r="A86" s="123"/>
      <c r="B86" s="172" t="s">
        <v>115</v>
      </c>
      <c r="C86" s="159" t="s">
        <v>14</v>
      </c>
      <c r="D86" s="173">
        <v>4</v>
      </c>
      <c r="E86" s="120">
        <v>1248.25</v>
      </c>
      <c r="F86" s="120">
        <f t="shared" si="1"/>
        <v>4993</v>
      </c>
    </row>
    <row r="87" spans="1:6">
      <c r="A87" s="123"/>
      <c r="B87" s="172" t="s">
        <v>116</v>
      </c>
      <c r="C87" s="159" t="s">
        <v>14</v>
      </c>
      <c r="D87" s="173">
        <v>4</v>
      </c>
      <c r="E87" s="120">
        <v>1736.3</v>
      </c>
      <c r="F87" s="120">
        <f t="shared" si="1"/>
        <v>6945.2</v>
      </c>
    </row>
    <row r="88" spans="1:6">
      <c r="A88" s="123"/>
      <c r="B88" s="172" t="s">
        <v>117</v>
      </c>
      <c r="C88" s="159" t="s">
        <v>14</v>
      </c>
      <c r="D88" s="173">
        <v>1</v>
      </c>
      <c r="E88" s="120">
        <v>617.5</v>
      </c>
      <c r="F88" s="120">
        <f t="shared" si="1"/>
        <v>617.5</v>
      </c>
    </row>
    <row r="89" spans="1:6">
      <c r="A89" s="123"/>
      <c r="B89" s="172" t="s">
        <v>118</v>
      </c>
      <c r="C89" s="159" t="s">
        <v>14</v>
      </c>
      <c r="D89" s="173">
        <v>3</v>
      </c>
      <c r="E89" s="120">
        <v>334</v>
      </c>
      <c r="F89" s="120">
        <f t="shared" si="1"/>
        <v>1002</v>
      </c>
    </row>
    <row r="90" spans="1:6">
      <c r="A90" s="123"/>
      <c r="B90" s="125"/>
      <c r="C90" s="159"/>
      <c r="D90" s="116"/>
      <c r="E90" s="14"/>
      <c r="F90" s="116"/>
    </row>
    <row r="91" spans="1:6" ht="24">
      <c r="A91" s="123"/>
      <c r="B91" s="174" t="s">
        <v>119</v>
      </c>
      <c r="C91" s="159" t="s">
        <v>14</v>
      </c>
      <c r="D91" s="173">
        <v>1</v>
      </c>
      <c r="E91" s="120">
        <v>819.5</v>
      </c>
      <c r="F91" s="120">
        <f>D91*E91</f>
        <v>819.5</v>
      </c>
    </row>
    <row r="92" spans="1:6">
      <c r="A92" s="123"/>
      <c r="B92" s="172" t="s">
        <v>120</v>
      </c>
      <c r="C92" s="159" t="s">
        <v>14</v>
      </c>
      <c r="D92" s="173">
        <v>1</v>
      </c>
      <c r="E92" s="120">
        <v>815</v>
      </c>
      <c r="F92" s="120">
        <f t="shared" ref="F92:F97" si="2">D92*E92</f>
        <v>815</v>
      </c>
    </row>
    <row r="93" spans="1:6">
      <c r="A93" s="123"/>
      <c r="B93" s="172" t="s">
        <v>121</v>
      </c>
      <c r="C93" s="159" t="s">
        <v>14</v>
      </c>
      <c r="D93" s="173">
        <v>1</v>
      </c>
      <c r="E93" s="120">
        <v>263</v>
      </c>
      <c r="F93" s="120">
        <f t="shared" si="2"/>
        <v>263</v>
      </c>
    </row>
    <row r="94" spans="1:6">
      <c r="A94" s="123"/>
      <c r="B94" s="172" t="s">
        <v>122</v>
      </c>
      <c r="C94" s="159" t="s">
        <v>14</v>
      </c>
      <c r="D94" s="173">
        <v>1</v>
      </c>
      <c r="E94" s="120">
        <v>422</v>
      </c>
      <c r="F94" s="120">
        <f t="shared" si="2"/>
        <v>422</v>
      </c>
    </row>
    <row r="95" spans="1:6">
      <c r="A95" s="123"/>
      <c r="B95" s="172" t="s">
        <v>123</v>
      </c>
      <c r="C95" s="159" t="s">
        <v>14</v>
      </c>
      <c r="D95" s="173">
        <v>1</v>
      </c>
      <c r="E95" s="120">
        <v>170</v>
      </c>
      <c r="F95" s="120">
        <f t="shared" si="2"/>
        <v>170</v>
      </c>
    </row>
    <row r="96" spans="1:6">
      <c r="A96" s="123"/>
      <c r="B96" s="172" t="s">
        <v>124</v>
      </c>
      <c r="C96" s="159" t="s">
        <v>14</v>
      </c>
      <c r="D96" s="173">
        <v>1</v>
      </c>
      <c r="E96" s="120">
        <v>945.5</v>
      </c>
      <c r="F96" s="120">
        <f t="shared" si="2"/>
        <v>945.5</v>
      </c>
    </row>
    <row r="97" spans="1:6">
      <c r="A97" s="123"/>
      <c r="B97" s="172" t="s">
        <v>125</v>
      </c>
      <c r="C97" s="159" t="s">
        <v>14</v>
      </c>
      <c r="D97" s="173">
        <v>1</v>
      </c>
      <c r="E97" s="120">
        <v>3115</v>
      </c>
      <c r="F97" s="120">
        <f t="shared" si="2"/>
        <v>3115</v>
      </c>
    </row>
    <row r="98" spans="1:6">
      <c r="A98" s="123"/>
      <c r="B98" s="125"/>
      <c r="C98" s="159"/>
      <c r="D98" s="173"/>
      <c r="E98" s="14"/>
      <c r="F98" s="116"/>
    </row>
    <row r="99" spans="1:6" ht="24">
      <c r="A99" s="123"/>
      <c r="B99" s="172" t="s">
        <v>200</v>
      </c>
      <c r="C99" s="159" t="s">
        <v>14</v>
      </c>
      <c r="D99" s="173">
        <v>1</v>
      </c>
      <c r="E99" s="120">
        <v>1115</v>
      </c>
      <c r="F99" s="120">
        <f>D99*E99</f>
        <v>1115</v>
      </c>
    </row>
    <row r="100" spans="1:6">
      <c r="A100" s="123"/>
      <c r="B100" s="172" t="s">
        <v>201</v>
      </c>
      <c r="C100" s="159" t="s">
        <v>14</v>
      </c>
      <c r="D100" s="173">
        <v>1</v>
      </c>
      <c r="E100" s="120">
        <v>572</v>
      </c>
      <c r="F100" s="120">
        <f>D100*E100</f>
        <v>572</v>
      </c>
    </row>
    <row r="101" spans="1:6" ht="24">
      <c r="A101" s="123"/>
      <c r="B101" s="172" t="s">
        <v>202</v>
      </c>
      <c r="C101" s="159" t="s">
        <v>14</v>
      </c>
      <c r="D101" s="173">
        <v>1</v>
      </c>
      <c r="E101" s="120">
        <v>520</v>
      </c>
      <c r="F101" s="120">
        <f t="shared" ref="F101:F104" si="3">D101*E101</f>
        <v>520</v>
      </c>
    </row>
    <row r="102" spans="1:6">
      <c r="A102" s="123"/>
      <c r="B102" s="172" t="s">
        <v>203</v>
      </c>
      <c r="C102" s="159" t="s">
        <v>14</v>
      </c>
      <c r="D102" s="173">
        <v>1</v>
      </c>
      <c r="E102" s="120">
        <v>8420</v>
      </c>
      <c r="F102" s="120">
        <f t="shared" si="3"/>
        <v>8420</v>
      </c>
    </row>
    <row r="103" spans="1:6">
      <c r="A103" s="123"/>
      <c r="B103" s="172" t="s">
        <v>204</v>
      </c>
      <c r="C103" s="159" t="s">
        <v>14</v>
      </c>
      <c r="D103" s="173">
        <v>1</v>
      </c>
      <c r="E103" s="120">
        <v>120</v>
      </c>
      <c r="F103" s="120">
        <f t="shared" si="3"/>
        <v>120</v>
      </c>
    </row>
    <row r="104" spans="1:6">
      <c r="A104" s="123"/>
      <c r="B104" s="172" t="s">
        <v>205</v>
      </c>
      <c r="C104" s="159" t="s">
        <v>14</v>
      </c>
      <c r="D104" s="173">
        <v>1</v>
      </c>
      <c r="E104" s="120">
        <v>605</v>
      </c>
      <c r="F104" s="120">
        <f t="shared" si="3"/>
        <v>605</v>
      </c>
    </row>
    <row r="105" spans="1:6">
      <c r="A105" s="123"/>
      <c r="B105" s="125"/>
      <c r="C105" s="159"/>
      <c r="D105" s="173"/>
      <c r="E105" s="14"/>
      <c r="F105" s="116"/>
    </row>
    <row r="106" spans="1:6">
      <c r="A106" s="123"/>
      <c r="B106" s="172" t="s">
        <v>206</v>
      </c>
      <c r="C106" s="159" t="s">
        <v>14</v>
      </c>
      <c r="D106" s="173">
        <v>16</v>
      </c>
      <c r="E106" s="120">
        <v>849</v>
      </c>
      <c r="F106" s="120">
        <f>D106*E106</f>
        <v>13584</v>
      </c>
    </row>
    <row r="107" spans="1:6">
      <c r="A107" s="123"/>
      <c r="B107" s="172" t="s">
        <v>207</v>
      </c>
      <c r="C107" s="159" t="s">
        <v>14</v>
      </c>
      <c r="D107" s="173">
        <v>11</v>
      </c>
      <c r="E107" s="120">
        <v>803.5</v>
      </c>
      <c r="F107" s="120">
        <f>D107*E107</f>
        <v>8838.5</v>
      </c>
    </row>
    <row r="108" spans="1:6">
      <c r="A108" s="123"/>
      <c r="B108" s="125"/>
      <c r="C108" s="159"/>
      <c r="D108" s="173"/>
      <c r="E108" s="14"/>
      <c r="F108" s="116"/>
    </row>
    <row r="109" spans="1:6" ht="25.5">
      <c r="A109" s="169" t="s">
        <v>155</v>
      </c>
      <c r="B109" s="175" t="s">
        <v>127</v>
      </c>
      <c r="C109" s="159"/>
      <c r="D109" s="173"/>
      <c r="E109" s="14"/>
      <c r="F109" s="116"/>
    </row>
    <row r="110" spans="1:6" ht="25.5">
      <c r="A110" s="123"/>
      <c r="B110" s="175" t="s">
        <v>128</v>
      </c>
      <c r="C110" s="159"/>
      <c r="D110" s="173"/>
      <c r="E110" s="14"/>
      <c r="F110" s="116"/>
    </row>
    <row r="111" spans="1:6" ht="38.25">
      <c r="A111" s="123"/>
      <c r="B111" s="175" t="s">
        <v>129</v>
      </c>
      <c r="C111" s="159"/>
      <c r="D111" s="173"/>
      <c r="E111" s="14"/>
      <c r="F111" s="116"/>
    </row>
    <row r="112" spans="1:6" ht="38.25">
      <c r="A112" s="123"/>
      <c r="B112" s="175" t="s">
        <v>130</v>
      </c>
      <c r="C112" s="159"/>
      <c r="D112" s="173"/>
      <c r="E112" s="14"/>
      <c r="F112" s="116"/>
    </row>
    <row r="113" spans="1:6" ht="38.25">
      <c r="A113" s="123"/>
      <c r="B113" s="175" t="s">
        <v>131</v>
      </c>
      <c r="C113" s="159"/>
      <c r="D113" s="173"/>
      <c r="E113" s="14"/>
      <c r="F113" s="116"/>
    </row>
    <row r="114" spans="1:6" ht="25.5">
      <c r="A114" s="123"/>
      <c r="B114" s="175" t="s">
        <v>132</v>
      </c>
      <c r="C114" s="140" t="s">
        <v>30</v>
      </c>
      <c r="D114" s="143">
        <v>750</v>
      </c>
      <c r="E114" s="878">
        <v>11.12</v>
      </c>
      <c r="F114" s="120">
        <f>D114*E114</f>
        <v>8340</v>
      </c>
    </row>
    <row r="115" spans="1:6">
      <c r="A115" s="123"/>
      <c r="B115" s="125"/>
      <c r="C115" s="159"/>
      <c r="D115" s="173"/>
      <c r="E115" s="14"/>
      <c r="F115" s="116"/>
    </row>
    <row r="116" spans="1:6" s="26" customFormat="1" ht="191.25">
      <c r="A116" s="169" t="s">
        <v>156</v>
      </c>
      <c r="B116" s="125" t="s">
        <v>126</v>
      </c>
      <c r="C116" s="140" t="s">
        <v>30</v>
      </c>
      <c r="D116" s="143">
        <v>750</v>
      </c>
      <c r="E116" s="878">
        <v>11.5</v>
      </c>
      <c r="F116" s="120">
        <f>D116*E116</f>
        <v>8625</v>
      </c>
    </row>
    <row r="117" spans="1:6">
      <c r="A117" s="123"/>
      <c r="B117" s="125"/>
      <c r="C117" s="159"/>
      <c r="D117" s="173"/>
      <c r="E117" s="14"/>
      <c r="F117" s="116"/>
    </row>
    <row r="118" spans="1:6">
      <c r="A118" s="163" t="s">
        <v>157</v>
      </c>
      <c r="B118" s="164" t="s">
        <v>16</v>
      </c>
      <c r="C118" s="165"/>
      <c r="D118" s="166"/>
      <c r="E118" s="878"/>
      <c r="F118" s="119"/>
    </row>
    <row r="119" spans="1:6">
      <c r="A119" s="123"/>
      <c r="B119" s="125"/>
      <c r="C119" s="159"/>
      <c r="D119" s="173"/>
      <c r="E119" s="14"/>
      <c r="F119" s="116"/>
    </row>
    <row r="120" spans="1:6" ht="38.25">
      <c r="A120" s="169" t="s">
        <v>158</v>
      </c>
      <c r="B120" s="125" t="s">
        <v>133</v>
      </c>
      <c r="C120" s="159"/>
      <c r="D120" s="173"/>
      <c r="E120" s="14"/>
      <c r="F120" s="116"/>
    </row>
    <row r="121" spans="1:6" ht="102">
      <c r="A121" s="123"/>
      <c r="B121" s="125" t="s">
        <v>134</v>
      </c>
      <c r="C121" s="159"/>
      <c r="D121" s="173"/>
      <c r="E121" s="14"/>
      <c r="F121" s="116"/>
    </row>
    <row r="122" spans="1:6" ht="89.25">
      <c r="A122" s="123"/>
      <c r="B122" s="125" t="s">
        <v>135</v>
      </c>
      <c r="C122" s="159" t="s">
        <v>14</v>
      </c>
      <c r="D122" s="173">
        <v>5</v>
      </c>
      <c r="E122" s="120">
        <v>2860</v>
      </c>
      <c r="F122" s="120">
        <f>D122*E122</f>
        <v>14300</v>
      </c>
    </row>
    <row r="123" spans="1:6">
      <c r="A123" s="123"/>
      <c r="B123" s="125"/>
      <c r="C123" s="159"/>
      <c r="D123" s="173"/>
      <c r="E123" s="14"/>
      <c r="F123" s="116"/>
    </row>
    <row r="124" spans="1:6" ht="38.25">
      <c r="A124" s="169" t="s">
        <v>159</v>
      </c>
      <c r="B124" s="125" t="s">
        <v>26</v>
      </c>
      <c r="C124" s="159"/>
      <c r="D124" s="173"/>
      <c r="E124" s="14"/>
      <c r="F124" s="116"/>
    </row>
    <row r="125" spans="1:6" ht="25.5">
      <c r="A125" s="123"/>
      <c r="B125" s="125" t="s">
        <v>27</v>
      </c>
      <c r="C125" s="159"/>
      <c r="D125" s="173"/>
      <c r="E125" s="14"/>
      <c r="F125" s="116"/>
    </row>
    <row r="126" spans="1:6">
      <c r="A126" s="123"/>
      <c r="B126" s="125" t="s">
        <v>28</v>
      </c>
      <c r="C126" s="159"/>
      <c r="D126" s="173"/>
      <c r="E126" s="14"/>
      <c r="F126" s="116"/>
    </row>
    <row r="127" spans="1:6" ht="38.25">
      <c r="A127" s="123"/>
      <c r="B127" s="125" t="s">
        <v>29</v>
      </c>
      <c r="C127" s="159"/>
      <c r="D127" s="173"/>
      <c r="E127" s="14"/>
      <c r="F127" s="116"/>
    </row>
    <row r="128" spans="1:6" ht="14.25">
      <c r="A128" s="123"/>
      <c r="B128" s="125" t="s">
        <v>136</v>
      </c>
      <c r="C128" s="140" t="s">
        <v>30</v>
      </c>
      <c r="D128" s="143">
        <v>750</v>
      </c>
      <c r="E128" s="878">
        <v>5.6</v>
      </c>
      <c r="F128" s="120">
        <f>D128*E128</f>
        <v>4200</v>
      </c>
    </row>
    <row r="129" spans="1:6">
      <c r="A129" s="9"/>
      <c r="B129" s="11"/>
    </row>
    <row r="130" spans="1:6">
      <c r="A130" s="9"/>
      <c r="B130" s="11"/>
    </row>
    <row r="131" spans="1:6" ht="24.75">
      <c r="A131" s="9"/>
      <c r="B131" s="887" t="s">
        <v>0</v>
      </c>
      <c r="C131" s="887"/>
      <c r="D131" s="887"/>
      <c r="E131" s="887"/>
    </row>
    <row r="132" spans="1:6">
      <c r="A132" s="9"/>
      <c r="B132" s="11"/>
    </row>
    <row r="133" spans="1:6">
      <c r="A133" s="9"/>
      <c r="B133" s="11"/>
    </row>
    <row r="134" spans="1:6">
      <c r="A134" s="9"/>
      <c r="B134" s="11"/>
    </row>
    <row r="135" spans="1:6" s="120" customFormat="1" ht="14.25" customHeight="1">
      <c r="A135" s="115" t="s">
        <v>138</v>
      </c>
      <c r="B135" s="127" t="s">
        <v>52</v>
      </c>
      <c r="C135" s="121"/>
      <c r="D135" s="118"/>
      <c r="F135" s="841">
        <f>SUM(F9:F134)</f>
        <v>600892.91400000011</v>
      </c>
    </row>
    <row r="136" spans="1:6" s="120" customFormat="1" ht="14.25" customHeight="1">
      <c r="A136" s="128"/>
      <c r="B136" s="128"/>
      <c r="C136" s="129"/>
      <c r="D136" s="134"/>
      <c r="E136" s="128"/>
      <c r="F136" s="128"/>
    </row>
    <row r="137" spans="1:6" s="120" customFormat="1" ht="14.25" customHeight="1">
      <c r="C137" s="121"/>
      <c r="D137" s="118"/>
    </row>
    <row r="138" spans="1:6" s="120" customFormat="1" ht="14.25" customHeight="1">
      <c r="B138" s="130" t="s">
        <v>5</v>
      </c>
      <c r="C138" s="121"/>
      <c r="D138" s="118"/>
      <c r="F138" s="130">
        <f>SUM(F135:F137)</f>
        <v>600892.91400000011</v>
      </c>
    </row>
    <row r="139" spans="1:6" s="120" customFormat="1" ht="14.25" customHeight="1" thickBot="1">
      <c r="A139" s="131"/>
      <c r="B139" s="132" t="s">
        <v>36</v>
      </c>
      <c r="C139" s="133"/>
      <c r="D139" s="135"/>
      <c r="E139" s="131"/>
      <c r="F139" s="132">
        <f>F138*0.25</f>
        <v>150223.22850000003</v>
      </c>
    </row>
    <row r="140" spans="1:6" s="120" customFormat="1" ht="14.25" customHeight="1" thickTop="1">
      <c r="B140" s="130" t="s">
        <v>15</v>
      </c>
      <c r="C140" s="121"/>
      <c r="D140" s="118"/>
      <c r="F140" s="843">
        <f>F138+F139</f>
        <v>751116.14250000007</v>
      </c>
    </row>
  </sheetData>
  <mergeCells count="2">
    <mergeCell ref="B1:E1"/>
    <mergeCell ref="B131:E131"/>
  </mergeCells>
  <pageMargins left="0.86614173228346458" right="0.27559055118110237" top="0.98425196850393704" bottom="0.86614173228346458" header="0.51181102362204722" footer="0.51181102362204722"/>
  <pageSetup paperSize="9" scale="90" fitToHeight="0" orientation="portrait" r:id="rId1"/>
  <headerFooter>
    <oddHeader>&amp;L&amp;"-,Italic"&amp;8VIT-PROJEKT d.o.o.&amp;R&amp;"-,Italic"&amp;8REKONSTRUKCIJA I IZGRADNJA VODOVODA I KANALIZACIJE U NEKATEGORIZIRANOJ PROMETNICI U NASELJU MASLINICA NA OTOKU ŠOLTA.</oddHeader>
    <oddFooter>&amp;L&amp;"Arial Narrow,Italic"&amp;8SPLIT, PROSINAC 2020.&amp;C&amp;"Arial Narrow,Italic"&amp;8T.D. 79/20&amp;R&amp;"Arial Narrow,Italic"&amp;8str. &amp;P/&amp;N</oddFooter>
  </headerFooter>
  <rowBreaks count="7" manualBreakCount="7">
    <brk id="18" max="5" man="1"/>
    <brk id="28" max="5" man="1"/>
    <brk id="47" max="5" man="1"/>
    <brk id="63" max="5" man="1"/>
    <brk id="90" max="5" man="1"/>
    <brk id="114" max="5" man="1"/>
    <brk id="128" max="5"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92"/>
  <sheetViews>
    <sheetView topLeftCell="A67" zoomScale="110" zoomScaleNormal="110" zoomScaleSheetLayoutView="100" workbookViewId="0">
      <selection activeCell="E64" sqref="E64"/>
    </sheetView>
  </sheetViews>
  <sheetFormatPr defaultColWidth="9.140625" defaultRowHeight="12.75"/>
  <cols>
    <col min="1" max="1" width="9.140625" style="116"/>
    <col min="2" max="2" width="39.7109375" style="406" customWidth="1"/>
    <col min="3" max="4" width="9.140625" style="400"/>
    <col min="5" max="5" width="10.42578125" style="401" customWidth="1"/>
    <col min="6" max="6" width="12.85546875" style="401" customWidth="1"/>
    <col min="7" max="16384" width="9.140625" style="116"/>
  </cols>
  <sheetData>
    <row r="1" spans="1:7" ht="18.75">
      <c r="A1" s="273"/>
      <c r="B1" s="402" t="s">
        <v>325</v>
      </c>
      <c r="C1" s="274"/>
      <c r="D1" s="274"/>
      <c r="E1" s="275"/>
      <c r="F1" s="275"/>
    </row>
    <row r="2" spans="1:7">
      <c r="A2" s="270"/>
      <c r="B2" s="403"/>
      <c r="C2" s="271"/>
      <c r="D2" s="271"/>
      <c r="E2" s="272"/>
      <c r="F2" s="272"/>
    </row>
    <row r="3" spans="1:7">
      <c r="A3" s="276"/>
      <c r="B3" s="277"/>
      <c r="C3" s="271"/>
      <c r="D3" s="271"/>
      <c r="E3" s="272"/>
      <c r="F3" s="272"/>
    </row>
    <row r="4" spans="1:7" ht="25.5">
      <c r="A4" s="278" t="s">
        <v>326</v>
      </c>
      <c r="B4" s="279" t="s">
        <v>327</v>
      </c>
      <c r="C4" s="280"/>
      <c r="D4" s="280"/>
      <c r="E4" s="281"/>
      <c r="F4" s="281"/>
    </row>
    <row r="5" spans="1:7">
      <c r="A5" s="282"/>
      <c r="B5" s="404"/>
      <c r="C5" s="271"/>
      <c r="D5" s="271"/>
      <c r="E5" s="272"/>
      <c r="F5" s="272"/>
    </row>
    <row r="6" spans="1:7" ht="38.25">
      <c r="A6" s="283" t="s">
        <v>328</v>
      </c>
      <c r="B6" s="283" t="s">
        <v>329</v>
      </c>
      <c r="C6" s="283" t="s">
        <v>330</v>
      </c>
      <c r="D6" s="283" t="s">
        <v>8</v>
      </c>
      <c r="E6" s="284" t="s">
        <v>331</v>
      </c>
      <c r="F6" s="285" t="s">
        <v>332</v>
      </c>
    </row>
    <row r="7" spans="1:7">
      <c r="A7" s="283">
        <v>1</v>
      </c>
      <c r="B7" s="283">
        <v>2</v>
      </c>
      <c r="C7" s="283">
        <v>3</v>
      </c>
      <c r="D7" s="283">
        <v>4</v>
      </c>
      <c r="E7" s="284">
        <v>5</v>
      </c>
      <c r="F7" s="284">
        <v>6</v>
      </c>
    </row>
    <row r="8" spans="1:7">
      <c r="A8" s="286"/>
      <c r="B8" s="286"/>
      <c r="C8" s="287"/>
      <c r="D8" s="287"/>
      <c r="E8" s="288"/>
      <c r="F8" s="288"/>
      <c r="G8" s="289"/>
    </row>
    <row r="9" spans="1:7">
      <c r="A9" s="892" t="s">
        <v>4</v>
      </c>
      <c r="B9" s="290" t="s">
        <v>333</v>
      </c>
      <c r="C9" s="270"/>
      <c r="D9" s="270"/>
      <c r="E9" s="270"/>
      <c r="F9" s="270"/>
      <c r="G9" s="289"/>
    </row>
    <row r="10" spans="1:7">
      <c r="A10" s="892"/>
      <c r="B10" s="291" t="s">
        <v>334</v>
      </c>
      <c r="C10" s="270"/>
      <c r="D10" s="270"/>
      <c r="E10" s="270"/>
      <c r="F10" s="270"/>
      <c r="G10" s="289"/>
    </row>
    <row r="11" spans="1:7">
      <c r="A11" s="892"/>
      <c r="B11" s="292" t="s">
        <v>335</v>
      </c>
      <c r="C11" s="270"/>
      <c r="D11" s="270"/>
      <c r="E11" s="270"/>
      <c r="F11" s="270"/>
      <c r="G11" s="289"/>
    </row>
    <row r="12" spans="1:7" ht="25.5">
      <c r="A12" s="892"/>
      <c r="B12" s="292" t="s">
        <v>336</v>
      </c>
      <c r="C12" s="270"/>
      <c r="D12" s="270"/>
      <c r="E12" s="270"/>
      <c r="F12" s="270"/>
      <c r="G12" s="289"/>
    </row>
    <row r="13" spans="1:7">
      <c r="A13" s="892"/>
      <c r="B13" s="292" t="s">
        <v>337</v>
      </c>
      <c r="C13" s="270"/>
      <c r="D13" s="270"/>
      <c r="E13" s="270"/>
      <c r="F13" s="270"/>
      <c r="G13" s="289"/>
    </row>
    <row r="14" spans="1:7" ht="25.5">
      <c r="A14" s="892"/>
      <c r="B14" s="292" t="s">
        <v>338</v>
      </c>
      <c r="C14" s="270"/>
      <c r="D14" s="270"/>
      <c r="E14" s="270"/>
      <c r="F14" s="270"/>
      <c r="G14" s="289"/>
    </row>
    <row r="15" spans="1:7">
      <c r="A15" s="892"/>
      <c r="B15" s="292" t="s">
        <v>339</v>
      </c>
      <c r="C15" s="270"/>
      <c r="D15" s="270"/>
      <c r="E15" s="270"/>
      <c r="F15" s="270"/>
      <c r="G15" s="289"/>
    </row>
    <row r="16" spans="1:7">
      <c r="A16" s="892"/>
      <c r="B16" s="292" t="s">
        <v>340</v>
      </c>
      <c r="C16" s="270"/>
      <c r="D16" s="270"/>
      <c r="E16" s="270"/>
      <c r="F16" s="270"/>
      <c r="G16" s="289"/>
    </row>
    <row r="17" spans="1:7">
      <c r="A17" s="892"/>
      <c r="B17" s="292" t="s">
        <v>341</v>
      </c>
      <c r="C17" s="270"/>
      <c r="D17" s="270"/>
      <c r="E17" s="270"/>
      <c r="F17" s="270"/>
      <c r="G17" s="289"/>
    </row>
    <row r="18" spans="1:7">
      <c r="A18" s="892"/>
      <c r="B18" s="292" t="s">
        <v>342</v>
      </c>
      <c r="C18" s="270"/>
      <c r="D18" s="270"/>
      <c r="E18" s="270"/>
      <c r="F18" s="270"/>
      <c r="G18" s="289"/>
    </row>
    <row r="19" spans="1:7">
      <c r="A19" s="286"/>
      <c r="B19" s="290" t="s">
        <v>343</v>
      </c>
      <c r="C19" s="287" t="s">
        <v>344</v>
      </c>
      <c r="D19" s="293">
        <v>122</v>
      </c>
      <c r="E19" s="294">
        <v>5.6</v>
      </c>
      <c r="F19" s="294">
        <f>D19*E19</f>
        <v>683.19999999999993</v>
      </c>
      <c r="G19" s="289"/>
    </row>
    <row r="20" spans="1:7">
      <c r="A20" s="286"/>
      <c r="B20" s="405"/>
      <c r="C20" s="287"/>
      <c r="D20" s="293"/>
      <c r="E20" s="294"/>
      <c r="F20" s="294"/>
      <c r="G20" s="289"/>
    </row>
    <row r="21" spans="1:7" ht="25.5">
      <c r="A21" s="286" t="s">
        <v>51</v>
      </c>
      <c r="B21" s="290" t="s">
        <v>345</v>
      </c>
      <c r="C21" s="287" t="s">
        <v>344</v>
      </c>
      <c r="D21" s="293">
        <v>140</v>
      </c>
      <c r="E21" s="294">
        <v>40.56</v>
      </c>
      <c r="F21" s="294">
        <f>D21*E21</f>
        <v>5678.4000000000005</v>
      </c>
      <c r="G21" s="289"/>
    </row>
    <row r="22" spans="1:7">
      <c r="A22" s="286"/>
      <c r="B22" s="290"/>
      <c r="C22" s="287"/>
      <c r="D22" s="293"/>
      <c r="E22" s="294"/>
      <c r="F22" s="294"/>
      <c r="G22" s="289"/>
    </row>
    <row r="23" spans="1:7" ht="38.25">
      <c r="A23" s="286" t="s">
        <v>138</v>
      </c>
      <c r="B23" s="290" t="s">
        <v>346</v>
      </c>
      <c r="C23" s="287" t="s">
        <v>14</v>
      </c>
      <c r="D23" s="293">
        <v>3</v>
      </c>
      <c r="E23" s="294">
        <v>566.70000000000005</v>
      </c>
      <c r="F23" s="294">
        <f>D23*E23</f>
        <v>1700.1000000000001</v>
      </c>
      <c r="G23" s="289"/>
    </row>
    <row r="24" spans="1:7">
      <c r="A24" s="286"/>
      <c r="B24" s="290"/>
      <c r="C24" s="287"/>
      <c r="D24" s="293"/>
      <c r="E24" s="294"/>
      <c r="F24" s="294"/>
      <c r="G24" s="289"/>
    </row>
    <row r="25" spans="1:7" ht="28.5">
      <c r="A25" s="286" t="s">
        <v>273</v>
      </c>
      <c r="B25" s="290" t="s">
        <v>347</v>
      </c>
      <c r="C25" s="287" t="s">
        <v>344</v>
      </c>
      <c r="D25" s="293">
        <v>122</v>
      </c>
      <c r="E25" s="294">
        <v>56.7</v>
      </c>
      <c r="F25" s="294">
        <f>D25*E25</f>
        <v>6917.4000000000005</v>
      </c>
      <c r="G25" s="289"/>
    </row>
    <row r="26" spans="1:7">
      <c r="A26" s="286"/>
      <c r="B26" s="290"/>
      <c r="C26" s="287"/>
      <c r="D26" s="293"/>
      <c r="E26" s="294"/>
      <c r="F26" s="294"/>
      <c r="G26" s="289"/>
    </row>
    <row r="27" spans="1:7" ht="27.75" customHeight="1">
      <c r="A27" s="286" t="s">
        <v>279</v>
      </c>
      <c r="B27" s="290" t="s">
        <v>348</v>
      </c>
      <c r="C27" s="287" t="s">
        <v>344</v>
      </c>
      <c r="D27" s="293">
        <v>135</v>
      </c>
      <c r="E27" s="294">
        <v>5</v>
      </c>
      <c r="F27" s="294">
        <f>D27*E27</f>
        <v>675</v>
      </c>
      <c r="G27" s="289"/>
    </row>
    <row r="28" spans="1:7">
      <c r="A28" s="286"/>
      <c r="B28" s="290"/>
      <c r="C28" s="287"/>
      <c r="D28" s="293"/>
      <c r="E28" s="294"/>
      <c r="F28" s="294"/>
      <c r="G28" s="289"/>
    </row>
    <row r="29" spans="1:7" ht="25.5">
      <c r="A29" s="286" t="s">
        <v>349</v>
      </c>
      <c r="B29" s="290" t="s">
        <v>350</v>
      </c>
      <c r="C29" s="287" t="s">
        <v>344</v>
      </c>
      <c r="D29" s="293">
        <v>122</v>
      </c>
      <c r="E29" s="294">
        <v>4.5</v>
      </c>
      <c r="F29" s="294">
        <f>D29*E29</f>
        <v>549</v>
      </c>
      <c r="G29" s="289"/>
    </row>
    <row r="30" spans="1:7">
      <c r="A30" s="286"/>
      <c r="B30" s="290"/>
      <c r="C30" s="287"/>
      <c r="D30" s="293"/>
      <c r="E30" s="294"/>
      <c r="F30" s="294"/>
      <c r="G30" s="289"/>
    </row>
    <row r="31" spans="1:7" ht="178.5">
      <c r="A31" s="295" t="s">
        <v>351</v>
      </c>
      <c r="B31" s="296" t="s">
        <v>352</v>
      </c>
      <c r="C31" s="297" t="s">
        <v>14</v>
      </c>
      <c r="D31" s="297">
        <v>5</v>
      </c>
      <c r="E31" s="298">
        <v>3278</v>
      </c>
      <c r="F31" s="298">
        <f>D31*E31</f>
        <v>16390</v>
      </c>
      <c r="G31" s="289"/>
    </row>
    <row r="32" spans="1:7">
      <c r="A32" s="286"/>
      <c r="B32" s="290"/>
      <c r="C32" s="287"/>
      <c r="D32" s="287"/>
      <c r="E32" s="294"/>
      <c r="F32" s="294"/>
      <c r="G32" s="289"/>
    </row>
    <row r="33" spans="1:7" ht="165.75">
      <c r="A33" s="295" t="s">
        <v>353</v>
      </c>
      <c r="B33" s="296" t="s">
        <v>354</v>
      </c>
      <c r="C33" s="297" t="s">
        <v>14</v>
      </c>
      <c r="D33" s="297">
        <v>5</v>
      </c>
      <c r="E33" s="298">
        <v>1244.5</v>
      </c>
      <c r="F33" s="298">
        <f>D33*E33</f>
        <v>6222.5</v>
      </c>
      <c r="G33" s="289"/>
    </row>
    <row r="34" spans="1:7">
      <c r="A34" s="286"/>
      <c r="B34" s="290"/>
      <c r="C34" s="287"/>
      <c r="D34" s="287"/>
      <c r="E34" s="294"/>
      <c r="F34" s="294"/>
      <c r="G34" s="289"/>
    </row>
    <row r="35" spans="1:7" ht="65.25" customHeight="1">
      <c r="A35" s="299" t="s">
        <v>355</v>
      </c>
      <c r="B35" s="300" t="s">
        <v>356</v>
      </c>
      <c r="C35" s="301"/>
      <c r="D35" s="301"/>
      <c r="E35" s="298"/>
      <c r="F35" s="298"/>
      <c r="G35" s="289"/>
    </row>
    <row r="36" spans="1:7" ht="51">
      <c r="A36" s="299"/>
      <c r="B36" s="300" t="s">
        <v>357</v>
      </c>
      <c r="C36" s="301"/>
      <c r="D36" s="301"/>
      <c r="E36" s="298"/>
      <c r="F36" s="298"/>
      <c r="G36" s="289"/>
    </row>
    <row r="37" spans="1:7">
      <c r="A37" s="299"/>
      <c r="B37" s="300" t="s">
        <v>358</v>
      </c>
      <c r="C37" s="301"/>
      <c r="D37" s="301"/>
      <c r="E37" s="298"/>
      <c r="F37" s="298"/>
      <c r="G37" s="289"/>
    </row>
    <row r="38" spans="1:7" ht="25.5">
      <c r="A38" s="299"/>
      <c r="B38" s="300" t="s">
        <v>359</v>
      </c>
      <c r="C38" s="301"/>
      <c r="D38" s="301"/>
      <c r="E38" s="298"/>
      <c r="F38" s="298"/>
      <c r="G38" s="289"/>
    </row>
    <row r="39" spans="1:7" ht="25.5">
      <c r="A39" s="299"/>
      <c r="B39" s="300" t="s">
        <v>360</v>
      </c>
      <c r="C39" s="301"/>
      <c r="D39" s="301"/>
      <c r="E39" s="298"/>
      <c r="F39" s="298"/>
      <c r="G39" s="289"/>
    </row>
    <row r="40" spans="1:7">
      <c r="A40" s="299"/>
      <c r="B40" s="300" t="s">
        <v>361</v>
      </c>
      <c r="C40" s="301"/>
      <c r="D40" s="301"/>
      <c r="E40" s="298"/>
      <c r="F40" s="298"/>
      <c r="G40" s="289"/>
    </row>
    <row r="41" spans="1:7" ht="15.75">
      <c r="A41" s="299"/>
      <c r="B41" s="300" t="s">
        <v>362</v>
      </c>
      <c r="C41" s="301"/>
      <c r="D41" s="301"/>
      <c r="E41" s="298"/>
      <c r="F41" s="298"/>
      <c r="G41" s="289"/>
    </row>
    <row r="42" spans="1:7" ht="25.5">
      <c r="A42" s="299"/>
      <c r="B42" s="300" t="s">
        <v>363</v>
      </c>
      <c r="C42" s="301"/>
      <c r="D42" s="301"/>
      <c r="E42" s="298"/>
      <c r="F42" s="298"/>
      <c r="G42" s="289"/>
    </row>
    <row r="43" spans="1:7" ht="25.5">
      <c r="A43" s="299"/>
      <c r="B43" s="300" t="s">
        <v>364</v>
      </c>
      <c r="C43" s="301"/>
      <c r="D43" s="301"/>
      <c r="E43" s="298"/>
      <c r="F43" s="298"/>
      <c r="G43" s="289"/>
    </row>
    <row r="44" spans="1:7">
      <c r="A44" s="299"/>
      <c r="B44" s="300" t="s">
        <v>365</v>
      </c>
      <c r="C44" s="301"/>
      <c r="D44" s="301"/>
      <c r="E44" s="298"/>
      <c r="F44" s="298"/>
      <c r="G44" s="289"/>
    </row>
    <row r="45" spans="1:7">
      <c r="A45" s="299"/>
      <c r="B45" s="300" t="s">
        <v>366</v>
      </c>
      <c r="C45" s="301"/>
      <c r="D45" s="301"/>
      <c r="E45" s="298"/>
      <c r="F45" s="298"/>
      <c r="G45" s="289"/>
    </row>
    <row r="46" spans="1:7" ht="25.5">
      <c r="A46" s="299"/>
      <c r="B46" s="300" t="s">
        <v>367</v>
      </c>
      <c r="C46" s="301"/>
      <c r="D46" s="301"/>
      <c r="E46" s="298"/>
      <c r="F46" s="298"/>
      <c r="G46" s="289"/>
    </row>
    <row r="47" spans="1:7">
      <c r="A47" s="299"/>
      <c r="B47" s="300" t="s">
        <v>368</v>
      </c>
      <c r="C47" s="301"/>
      <c r="D47" s="301"/>
      <c r="E47" s="298"/>
      <c r="F47" s="298"/>
      <c r="G47" s="289"/>
    </row>
    <row r="48" spans="1:7">
      <c r="A48" s="299"/>
      <c r="B48" s="300" t="s">
        <v>369</v>
      </c>
      <c r="C48" s="301"/>
      <c r="D48" s="301"/>
      <c r="E48" s="298"/>
      <c r="F48" s="298"/>
      <c r="G48" s="289"/>
    </row>
    <row r="49" spans="1:7" ht="25.5">
      <c r="A49" s="299"/>
      <c r="B49" s="300" t="s">
        <v>370</v>
      </c>
      <c r="C49" s="301"/>
      <c r="D49" s="301"/>
      <c r="E49" s="298"/>
      <c r="F49" s="298"/>
      <c r="G49" s="289"/>
    </row>
    <row r="50" spans="1:7" ht="25.5">
      <c r="A50" s="299"/>
      <c r="B50" s="300" t="s">
        <v>371</v>
      </c>
      <c r="C50" s="301"/>
      <c r="D50" s="301"/>
      <c r="E50" s="298"/>
      <c r="F50" s="298"/>
      <c r="G50" s="289"/>
    </row>
    <row r="51" spans="1:7">
      <c r="A51" s="299"/>
      <c r="B51" s="300" t="s">
        <v>372</v>
      </c>
      <c r="C51" s="301"/>
      <c r="D51" s="301"/>
      <c r="E51" s="298"/>
      <c r="F51" s="298"/>
      <c r="G51" s="289"/>
    </row>
    <row r="52" spans="1:7">
      <c r="A52" s="299"/>
      <c r="B52" s="300" t="s">
        <v>373</v>
      </c>
      <c r="C52" s="301"/>
      <c r="D52" s="301"/>
      <c r="E52" s="298"/>
      <c r="F52" s="298"/>
      <c r="G52" s="289"/>
    </row>
    <row r="53" spans="1:7" ht="51">
      <c r="A53" s="299"/>
      <c r="B53" s="302" t="s">
        <v>374</v>
      </c>
      <c r="C53" s="301"/>
      <c r="D53" s="301"/>
      <c r="E53" s="298"/>
      <c r="F53" s="298"/>
      <c r="G53" s="289"/>
    </row>
    <row r="54" spans="1:7" ht="102">
      <c r="A54" s="299"/>
      <c r="B54" s="303" t="s">
        <v>375</v>
      </c>
      <c r="C54" s="301"/>
      <c r="D54" s="301"/>
      <c r="E54" s="298"/>
      <c r="F54" s="298"/>
      <c r="G54" s="289"/>
    </row>
    <row r="55" spans="1:7">
      <c r="A55" s="304"/>
      <c r="B55" s="305" t="s">
        <v>44</v>
      </c>
      <c r="C55" s="306" t="s">
        <v>14</v>
      </c>
      <c r="D55" s="287">
        <v>5</v>
      </c>
      <c r="E55" s="294">
        <v>3555.6</v>
      </c>
      <c r="F55" s="294">
        <f>D55*E55</f>
        <v>17778</v>
      </c>
      <c r="G55" s="289"/>
    </row>
    <row r="56" spans="1:7">
      <c r="A56" s="307"/>
      <c r="B56" s="308"/>
      <c r="C56" s="309"/>
      <c r="D56" s="309"/>
      <c r="E56" s="298"/>
      <c r="F56" s="298"/>
      <c r="G56" s="289"/>
    </row>
    <row r="57" spans="1:7" ht="38.25">
      <c r="A57" s="286" t="s">
        <v>376</v>
      </c>
      <c r="B57" s="310" t="s">
        <v>377</v>
      </c>
      <c r="C57" s="287" t="s">
        <v>344</v>
      </c>
      <c r="D57" s="287">
        <v>35</v>
      </c>
      <c r="E57" s="294">
        <v>25</v>
      </c>
      <c r="F57" s="294">
        <f>D57*E57</f>
        <v>875</v>
      </c>
      <c r="G57" s="289"/>
    </row>
    <row r="58" spans="1:7">
      <c r="A58" s="286"/>
      <c r="B58" s="290"/>
      <c r="C58" s="287"/>
      <c r="D58" s="287"/>
      <c r="E58" s="294"/>
      <c r="F58" s="294"/>
      <c r="G58" s="289"/>
    </row>
    <row r="59" spans="1:7" ht="38.25">
      <c r="A59" s="286" t="s">
        <v>378</v>
      </c>
      <c r="B59" s="290" t="s">
        <v>379</v>
      </c>
      <c r="C59" s="287" t="s">
        <v>14</v>
      </c>
      <c r="D59" s="287">
        <v>5</v>
      </c>
      <c r="E59" s="294">
        <v>278</v>
      </c>
      <c r="F59" s="294">
        <f>D59*E59</f>
        <v>1390</v>
      </c>
      <c r="G59" s="289"/>
    </row>
    <row r="60" spans="1:7">
      <c r="A60" s="286"/>
      <c r="B60" s="290"/>
      <c r="C60" s="287"/>
      <c r="D60" s="287"/>
      <c r="E60" s="294"/>
      <c r="F60" s="294"/>
      <c r="G60" s="289"/>
    </row>
    <row r="61" spans="1:7" ht="114.75">
      <c r="A61" s="311" t="s">
        <v>380</v>
      </c>
      <c r="B61" s="296" t="s">
        <v>381</v>
      </c>
      <c r="C61" s="116"/>
      <c r="D61" s="116"/>
      <c r="E61" s="116"/>
      <c r="F61" s="116"/>
      <c r="G61" s="289"/>
    </row>
    <row r="62" spans="1:7">
      <c r="A62" s="311"/>
      <c r="B62" s="296" t="s">
        <v>44</v>
      </c>
      <c r="C62" s="297" t="s">
        <v>14</v>
      </c>
      <c r="D62" s="312">
        <v>5</v>
      </c>
      <c r="E62" s="298">
        <v>500</v>
      </c>
      <c r="F62" s="298">
        <f>D62*E62</f>
        <v>2500</v>
      </c>
      <c r="G62" s="289"/>
    </row>
    <row r="63" spans="1:7">
      <c r="A63" s="311"/>
      <c r="B63" s="290"/>
      <c r="C63" s="287"/>
      <c r="D63" s="293"/>
      <c r="E63" s="313"/>
      <c r="F63" s="313"/>
      <c r="G63" s="289"/>
    </row>
    <row r="64" spans="1:7" ht="63.75">
      <c r="A64" s="286" t="s">
        <v>382</v>
      </c>
      <c r="B64" s="290" t="s">
        <v>383</v>
      </c>
      <c r="C64" s="287" t="s">
        <v>44</v>
      </c>
      <c r="D64" s="293">
        <v>1</v>
      </c>
      <c r="E64" s="294">
        <v>5000</v>
      </c>
      <c r="F64" s="294">
        <f>D64*E64</f>
        <v>5000</v>
      </c>
      <c r="G64" s="289"/>
    </row>
    <row r="65" spans="1:7">
      <c r="A65" s="286"/>
      <c r="B65" s="290"/>
      <c r="C65" s="287"/>
      <c r="D65" s="293"/>
      <c r="E65" s="294"/>
      <c r="F65" s="294"/>
      <c r="G65" s="289"/>
    </row>
    <row r="66" spans="1:7" ht="78.75" customHeight="1">
      <c r="A66" s="286" t="s">
        <v>384</v>
      </c>
      <c r="B66" s="290" t="s">
        <v>385</v>
      </c>
      <c r="C66" s="287" t="s">
        <v>44</v>
      </c>
      <c r="D66" s="293">
        <v>1</v>
      </c>
      <c r="E66" s="294">
        <v>3890</v>
      </c>
      <c r="F66" s="294">
        <f>D66*E66</f>
        <v>3890</v>
      </c>
      <c r="G66" s="289"/>
    </row>
    <row r="67" spans="1:7">
      <c r="A67" s="286"/>
      <c r="B67" s="290"/>
      <c r="C67" s="287"/>
      <c r="D67" s="293"/>
      <c r="E67" s="294"/>
      <c r="F67" s="294"/>
      <c r="G67" s="289"/>
    </row>
    <row r="68" spans="1:7" ht="25.5">
      <c r="A68" s="314" t="s">
        <v>326</v>
      </c>
      <c r="B68" s="315" t="s">
        <v>386</v>
      </c>
      <c r="C68" s="316"/>
      <c r="D68" s="316"/>
      <c r="E68" s="317"/>
      <c r="F68" s="317">
        <f>SUM(F18:F67)</f>
        <v>70248.600000000006</v>
      </c>
      <c r="G68" s="289"/>
    </row>
    <row r="69" spans="1:7">
      <c r="A69" s="318"/>
      <c r="B69" s="319"/>
      <c r="C69" s="320"/>
      <c r="D69" s="320"/>
      <c r="E69" s="321"/>
      <c r="F69" s="321"/>
      <c r="G69" s="289"/>
    </row>
    <row r="70" spans="1:7">
      <c r="A70" s="318"/>
      <c r="B70" s="319"/>
      <c r="C70" s="320"/>
      <c r="D70" s="320"/>
      <c r="E70" s="321"/>
      <c r="F70" s="321"/>
      <c r="G70" s="289"/>
    </row>
    <row r="71" spans="1:7">
      <c r="A71" s="318"/>
      <c r="B71" s="319"/>
      <c r="C71" s="320"/>
      <c r="D71" s="320"/>
      <c r="E71" s="321"/>
      <c r="F71" s="321"/>
      <c r="G71" s="289"/>
    </row>
    <row r="72" spans="1:7">
      <c r="A72" s="278" t="s">
        <v>387</v>
      </c>
      <c r="B72" s="322" t="s">
        <v>388</v>
      </c>
      <c r="C72" s="280"/>
      <c r="D72" s="280"/>
      <c r="E72" s="281"/>
      <c r="F72" s="281"/>
      <c r="G72" s="289"/>
    </row>
    <row r="73" spans="1:7">
      <c r="A73" s="323"/>
      <c r="B73" s="324"/>
      <c r="C73" s="271"/>
      <c r="D73" s="271"/>
      <c r="E73" s="272"/>
      <c r="F73" s="272"/>
      <c r="G73" s="289"/>
    </row>
    <row r="74" spans="1:7">
      <c r="A74" s="282"/>
      <c r="B74" s="325"/>
      <c r="C74" s="271"/>
      <c r="D74" s="271"/>
      <c r="E74" s="272"/>
      <c r="F74" s="272"/>
      <c r="G74" s="289"/>
    </row>
    <row r="75" spans="1:7" ht="40.5" customHeight="1">
      <c r="A75" s="283" t="s">
        <v>328</v>
      </c>
      <c r="B75" s="283" t="s">
        <v>329</v>
      </c>
      <c r="C75" s="283" t="s">
        <v>330</v>
      </c>
      <c r="D75" s="283" t="s">
        <v>8</v>
      </c>
      <c r="E75" s="825" t="s">
        <v>331</v>
      </c>
      <c r="F75" s="326" t="s">
        <v>332</v>
      </c>
      <c r="G75" s="289"/>
    </row>
    <row r="76" spans="1:7">
      <c r="A76" s="283">
        <v>1</v>
      </c>
      <c r="B76" s="283">
        <v>2</v>
      </c>
      <c r="C76" s="327">
        <v>3</v>
      </c>
      <c r="D76" s="327">
        <v>4</v>
      </c>
      <c r="E76" s="326">
        <v>5</v>
      </c>
      <c r="F76" s="328">
        <v>6</v>
      </c>
      <c r="G76" s="289"/>
    </row>
    <row r="77" spans="1:7">
      <c r="A77" s="286"/>
      <c r="B77" s="286"/>
      <c r="C77" s="287"/>
      <c r="D77" s="287"/>
      <c r="E77" s="288"/>
      <c r="F77" s="288"/>
      <c r="G77" s="289"/>
    </row>
    <row r="78" spans="1:7">
      <c r="A78" s="896" t="s">
        <v>4</v>
      </c>
      <c r="B78" s="329" t="s">
        <v>389</v>
      </c>
      <c r="C78" s="270"/>
      <c r="D78" s="270"/>
      <c r="E78" s="270"/>
      <c r="F78" s="270"/>
      <c r="G78" s="289"/>
    </row>
    <row r="79" spans="1:7" ht="63.75">
      <c r="A79" s="892"/>
      <c r="B79" s="330" t="s">
        <v>390</v>
      </c>
      <c r="C79" s="270"/>
      <c r="D79" s="270"/>
      <c r="E79" s="270"/>
      <c r="F79" s="270"/>
      <c r="G79" s="289"/>
    </row>
    <row r="80" spans="1:7">
      <c r="A80" s="892"/>
      <c r="B80" s="331" t="s">
        <v>391</v>
      </c>
      <c r="C80" s="270"/>
      <c r="D80" s="270"/>
      <c r="E80" s="270"/>
      <c r="F80" s="270"/>
      <c r="G80" s="289"/>
    </row>
    <row r="81" spans="1:7">
      <c r="A81" s="892"/>
      <c r="B81" s="331" t="s">
        <v>392</v>
      </c>
      <c r="C81" s="270"/>
      <c r="D81" s="270"/>
      <c r="E81" s="270"/>
      <c r="F81" s="270"/>
      <c r="G81" s="289"/>
    </row>
    <row r="82" spans="1:7">
      <c r="A82" s="892"/>
      <c r="B82" s="331" t="s">
        <v>393</v>
      </c>
      <c r="C82" s="270"/>
      <c r="D82" s="270"/>
      <c r="E82" s="270"/>
      <c r="F82" s="270"/>
      <c r="G82" s="289"/>
    </row>
    <row r="83" spans="1:7">
      <c r="A83" s="892"/>
      <c r="B83" s="331" t="s">
        <v>394</v>
      </c>
      <c r="C83" s="270"/>
      <c r="D83" s="270"/>
      <c r="E83" s="270"/>
      <c r="F83" s="270"/>
      <c r="G83" s="289"/>
    </row>
    <row r="84" spans="1:7">
      <c r="A84" s="892"/>
      <c r="B84" s="331" t="s">
        <v>395</v>
      </c>
      <c r="C84" s="270"/>
      <c r="D84" s="270"/>
      <c r="E84" s="270"/>
      <c r="F84" s="270"/>
      <c r="G84" s="289"/>
    </row>
    <row r="85" spans="1:7">
      <c r="A85" s="892"/>
      <c r="B85" s="331" t="s">
        <v>396</v>
      </c>
      <c r="C85" s="270"/>
      <c r="D85" s="270"/>
      <c r="E85" s="270"/>
      <c r="F85" s="270"/>
      <c r="G85" s="289"/>
    </row>
    <row r="86" spans="1:7" ht="25.5">
      <c r="A86" s="892"/>
      <c r="B86" s="332" t="s">
        <v>397</v>
      </c>
      <c r="C86" s="270"/>
      <c r="D86" s="270"/>
      <c r="E86" s="270"/>
      <c r="F86" s="270"/>
      <c r="G86" s="289"/>
    </row>
    <row r="87" spans="1:7">
      <c r="A87" s="892"/>
      <c r="B87" s="331" t="s">
        <v>398</v>
      </c>
      <c r="C87" s="270"/>
      <c r="D87" s="270"/>
      <c r="E87" s="270"/>
      <c r="F87" s="270"/>
      <c r="G87" s="289"/>
    </row>
    <row r="88" spans="1:7">
      <c r="A88" s="892"/>
      <c r="B88" s="331" t="s">
        <v>399</v>
      </c>
      <c r="C88" s="270"/>
      <c r="D88" s="270"/>
      <c r="E88" s="270"/>
      <c r="F88" s="270"/>
      <c r="G88" s="289"/>
    </row>
    <row r="89" spans="1:7">
      <c r="A89" s="286"/>
      <c r="B89" s="331" t="s">
        <v>44</v>
      </c>
      <c r="C89" s="287" t="s">
        <v>344</v>
      </c>
      <c r="D89" s="293">
        <v>122</v>
      </c>
      <c r="E89" s="294">
        <v>6</v>
      </c>
      <c r="F89" s="294">
        <f>D89*E89</f>
        <v>732</v>
      </c>
      <c r="G89" s="289"/>
    </row>
    <row r="90" spans="1:7">
      <c r="A90" s="286"/>
      <c r="B90" s="331"/>
      <c r="C90" s="287"/>
      <c r="D90" s="293"/>
      <c r="E90" s="294"/>
      <c r="F90" s="294"/>
      <c r="G90" s="289"/>
    </row>
    <row r="91" spans="1:7">
      <c r="A91" s="892" t="s">
        <v>51</v>
      </c>
      <c r="B91" s="329" t="s">
        <v>400</v>
      </c>
      <c r="C91" s="270"/>
      <c r="D91" s="333"/>
      <c r="E91" s="270"/>
      <c r="F91" s="270"/>
      <c r="G91" s="289"/>
    </row>
    <row r="92" spans="1:7" ht="38.25">
      <c r="A92" s="892"/>
      <c r="B92" s="331" t="s">
        <v>401</v>
      </c>
      <c r="C92" s="287" t="s">
        <v>344</v>
      </c>
      <c r="D92" s="293">
        <v>122</v>
      </c>
      <c r="E92" s="294">
        <v>6</v>
      </c>
      <c r="F92" s="294">
        <f>D92*E92</f>
        <v>732</v>
      </c>
      <c r="G92" s="289"/>
    </row>
    <row r="93" spans="1:7">
      <c r="A93" s="286"/>
      <c r="B93" s="331"/>
      <c r="C93" s="287"/>
      <c r="D93" s="287"/>
      <c r="E93" s="294"/>
      <c r="F93" s="294"/>
      <c r="G93" s="289"/>
    </row>
    <row r="94" spans="1:7" ht="25.5">
      <c r="A94" s="893" t="s">
        <v>138</v>
      </c>
      <c r="B94" s="334" t="s">
        <v>402</v>
      </c>
      <c r="C94" s="890"/>
      <c r="D94" s="890"/>
      <c r="E94" s="895"/>
      <c r="F94" s="895"/>
      <c r="G94" s="289"/>
    </row>
    <row r="95" spans="1:7" ht="38.25">
      <c r="A95" s="893"/>
      <c r="B95" s="335" t="s">
        <v>403</v>
      </c>
      <c r="C95" s="890"/>
      <c r="D95" s="890"/>
      <c r="E95" s="895"/>
      <c r="F95" s="895"/>
      <c r="G95" s="289"/>
    </row>
    <row r="96" spans="1:7" ht="25.5">
      <c r="A96" s="893"/>
      <c r="B96" s="336" t="s">
        <v>404</v>
      </c>
      <c r="C96" s="890"/>
      <c r="D96" s="890"/>
      <c r="E96" s="895"/>
      <c r="F96" s="895"/>
      <c r="G96" s="289"/>
    </row>
    <row r="97" spans="1:7">
      <c r="A97" s="893"/>
      <c r="B97" s="335" t="s">
        <v>405</v>
      </c>
      <c r="C97" s="890"/>
      <c r="D97" s="890"/>
      <c r="E97" s="895"/>
      <c r="F97" s="895"/>
      <c r="G97" s="289"/>
    </row>
    <row r="98" spans="1:7" ht="255">
      <c r="A98" s="893"/>
      <c r="B98" s="335" t="s">
        <v>406</v>
      </c>
      <c r="C98" s="890"/>
      <c r="D98" s="890"/>
      <c r="E98" s="895"/>
      <c r="F98" s="895"/>
      <c r="G98" s="289"/>
    </row>
    <row r="99" spans="1:7">
      <c r="A99" s="893"/>
      <c r="B99" s="337" t="s">
        <v>407</v>
      </c>
      <c r="C99" s="890"/>
      <c r="D99" s="890"/>
      <c r="E99" s="895"/>
      <c r="F99" s="895"/>
      <c r="G99" s="289"/>
    </row>
    <row r="100" spans="1:7">
      <c r="A100" s="304"/>
      <c r="B100" s="335" t="s">
        <v>408</v>
      </c>
      <c r="C100" s="306" t="s">
        <v>344</v>
      </c>
      <c r="D100" s="293">
        <v>104</v>
      </c>
      <c r="E100" s="294">
        <v>98.58</v>
      </c>
      <c r="F100" s="294">
        <f>D100*E100</f>
        <v>10252.32</v>
      </c>
      <c r="G100" s="289"/>
    </row>
    <row r="101" spans="1:7">
      <c r="A101" s="286"/>
      <c r="B101" s="338"/>
      <c r="C101" s="287"/>
      <c r="D101" s="293"/>
      <c r="E101" s="294"/>
      <c r="F101" s="294"/>
      <c r="G101" s="289"/>
    </row>
    <row r="102" spans="1:7" ht="25.5">
      <c r="A102" s="896" t="s">
        <v>273</v>
      </c>
      <c r="B102" s="290" t="s">
        <v>409</v>
      </c>
      <c r="C102" s="889"/>
      <c r="D102" s="287"/>
      <c r="E102" s="294"/>
      <c r="F102" s="294"/>
      <c r="G102" s="289"/>
    </row>
    <row r="103" spans="1:7" ht="51">
      <c r="A103" s="896"/>
      <c r="B103" s="330" t="s">
        <v>410</v>
      </c>
      <c r="C103" s="889"/>
      <c r="D103" s="287"/>
      <c r="E103" s="294"/>
      <c r="F103" s="294"/>
      <c r="G103" s="289"/>
    </row>
    <row r="104" spans="1:7" ht="25.5">
      <c r="A104" s="892"/>
      <c r="B104" s="336" t="s">
        <v>411</v>
      </c>
      <c r="C104" s="889"/>
      <c r="D104" s="287"/>
      <c r="E104" s="294"/>
      <c r="F104" s="294"/>
      <c r="G104" s="289"/>
    </row>
    <row r="105" spans="1:7" ht="255">
      <c r="A105" s="892"/>
      <c r="B105" s="330" t="s">
        <v>412</v>
      </c>
      <c r="C105" s="889"/>
      <c r="D105" s="287"/>
      <c r="E105" s="294"/>
      <c r="F105" s="294"/>
      <c r="G105" s="289"/>
    </row>
    <row r="106" spans="1:7">
      <c r="A106" s="286"/>
      <c r="B106" s="338" t="s">
        <v>413</v>
      </c>
      <c r="C106" s="287"/>
      <c r="D106" s="287"/>
      <c r="E106" s="294"/>
      <c r="F106" s="294"/>
      <c r="G106" s="289"/>
    </row>
    <row r="107" spans="1:7">
      <c r="A107" s="286"/>
      <c r="B107" s="338" t="s">
        <v>414</v>
      </c>
      <c r="C107" s="287" t="s">
        <v>14</v>
      </c>
      <c r="D107" s="293">
        <v>1</v>
      </c>
      <c r="E107" s="294">
        <v>5618</v>
      </c>
      <c r="F107" s="294">
        <f>D107*E107</f>
        <v>5618</v>
      </c>
      <c r="G107" s="289"/>
    </row>
    <row r="108" spans="1:7">
      <c r="A108" s="286"/>
      <c r="B108" s="338" t="s">
        <v>415</v>
      </c>
      <c r="C108" s="287" t="s">
        <v>14</v>
      </c>
      <c r="D108" s="293">
        <v>1</v>
      </c>
      <c r="E108" s="294">
        <v>7017.2</v>
      </c>
      <c r="F108" s="869">
        <f>D108*E108</f>
        <v>7017.2</v>
      </c>
      <c r="G108" s="289"/>
    </row>
    <row r="109" spans="1:7">
      <c r="A109" s="286"/>
      <c r="B109" s="338"/>
      <c r="C109" s="287"/>
      <c r="D109" s="293"/>
      <c r="E109" s="294"/>
      <c r="F109" s="294"/>
      <c r="G109" s="289"/>
    </row>
    <row r="110" spans="1:7" ht="89.25">
      <c r="A110" s="286" t="s">
        <v>279</v>
      </c>
      <c r="B110" s="300" t="s">
        <v>416</v>
      </c>
      <c r="C110" s="890" t="s">
        <v>14</v>
      </c>
      <c r="D110" s="306"/>
      <c r="E110" s="294"/>
      <c r="F110" s="294"/>
      <c r="G110" s="289"/>
    </row>
    <row r="111" spans="1:7">
      <c r="A111" s="286"/>
      <c r="B111" s="339" t="s">
        <v>417</v>
      </c>
      <c r="C111" s="890"/>
      <c r="D111" s="293">
        <v>5</v>
      </c>
      <c r="E111" s="294">
        <v>222.6</v>
      </c>
      <c r="F111" s="294">
        <f>D111*E111</f>
        <v>1113</v>
      </c>
      <c r="G111" s="289"/>
    </row>
    <row r="112" spans="1:7">
      <c r="A112" s="286"/>
      <c r="B112" s="340"/>
      <c r="C112" s="287"/>
      <c r="D112" s="287"/>
      <c r="E112" s="294"/>
      <c r="F112" s="294"/>
      <c r="G112" s="289"/>
    </row>
    <row r="113" spans="1:7" ht="127.5">
      <c r="A113" s="286" t="s">
        <v>349</v>
      </c>
      <c r="B113" s="303" t="s">
        <v>418</v>
      </c>
      <c r="C113" s="287" t="s">
        <v>14</v>
      </c>
      <c r="D113" s="293">
        <v>5</v>
      </c>
      <c r="E113" s="294">
        <v>901</v>
      </c>
      <c r="F113" s="294">
        <f>D113*E113</f>
        <v>4505</v>
      </c>
      <c r="G113" s="289"/>
    </row>
    <row r="114" spans="1:7">
      <c r="A114" s="286"/>
      <c r="B114" s="290"/>
      <c r="C114" s="287"/>
      <c r="D114" s="287"/>
      <c r="E114" s="294"/>
      <c r="F114" s="294"/>
      <c r="G114" s="289"/>
    </row>
    <row r="115" spans="1:7" ht="25.5">
      <c r="A115" s="278" t="s">
        <v>387</v>
      </c>
      <c r="B115" s="322" t="s">
        <v>419</v>
      </c>
      <c r="C115" s="316" t="s">
        <v>420</v>
      </c>
      <c r="D115" s="316"/>
      <c r="E115" s="317"/>
      <c r="F115" s="317">
        <f>SUM(F88:F114)</f>
        <v>29969.52</v>
      </c>
      <c r="G115" s="289"/>
    </row>
    <row r="116" spans="1:7">
      <c r="A116" s="282"/>
      <c r="B116" s="325"/>
      <c r="C116" s="320"/>
      <c r="D116" s="320"/>
      <c r="E116" s="294"/>
      <c r="F116" s="341"/>
      <c r="G116" s="289"/>
    </row>
    <row r="117" spans="1:7">
      <c r="A117" s="282"/>
      <c r="B117" s="325"/>
      <c r="C117" s="320"/>
      <c r="D117" s="320"/>
      <c r="E117" s="294"/>
      <c r="F117" s="341"/>
      <c r="G117" s="289"/>
    </row>
    <row r="118" spans="1:7">
      <c r="A118" s="282"/>
      <c r="B118" s="325"/>
      <c r="C118" s="320"/>
      <c r="D118" s="320"/>
      <c r="E118" s="294"/>
      <c r="F118" s="341"/>
      <c r="G118" s="289"/>
    </row>
    <row r="119" spans="1:7" ht="25.5">
      <c r="A119" s="342" t="s">
        <v>421</v>
      </c>
      <c r="B119" s="343" t="s">
        <v>422</v>
      </c>
      <c r="C119" s="344"/>
      <c r="D119" s="345"/>
      <c r="E119" s="344"/>
      <c r="F119" s="345"/>
      <c r="G119" s="289"/>
    </row>
    <row r="120" spans="1:7" ht="38.25">
      <c r="A120" s="346" t="s">
        <v>328</v>
      </c>
      <c r="B120" s="346" t="s">
        <v>329</v>
      </c>
      <c r="C120" s="346" t="s">
        <v>330</v>
      </c>
      <c r="D120" s="346" t="s">
        <v>8</v>
      </c>
      <c r="E120" s="346" t="s">
        <v>331</v>
      </c>
      <c r="F120" s="346" t="s">
        <v>332</v>
      </c>
      <c r="G120" s="289"/>
    </row>
    <row r="121" spans="1:7">
      <c r="A121" s="346">
        <v>1</v>
      </c>
      <c r="B121" s="346">
        <v>2</v>
      </c>
      <c r="C121" s="346">
        <v>3</v>
      </c>
      <c r="D121" s="346">
        <v>4</v>
      </c>
      <c r="E121" s="346">
        <v>5</v>
      </c>
      <c r="F121" s="347">
        <v>6</v>
      </c>
      <c r="G121" s="289"/>
    </row>
    <row r="122" spans="1:7">
      <c r="A122" s="290"/>
      <c r="B122" s="286"/>
      <c r="C122" s="286"/>
      <c r="D122" s="348"/>
      <c r="E122" s="349"/>
      <c r="F122" s="349"/>
      <c r="G122" s="289"/>
    </row>
    <row r="123" spans="1:7">
      <c r="A123" s="891" t="s">
        <v>4</v>
      </c>
      <c r="B123" s="331" t="s">
        <v>423</v>
      </c>
      <c r="C123" s="289"/>
      <c r="D123" s="289"/>
      <c r="E123" s="289"/>
      <c r="F123" s="289"/>
      <c r="G123" s="289"/>
    </row>
    <row r="124" spans="1:7" ht="63.75">
      <c r="A124" s="891"/>
      <c r="B124" s="350" t="s">
        <v>424</v>
      </c>
      <c r="C124" s="289"/>
      <c r="D124" s="289"/>
      <c r="E124" s="289"/>
      <c r="F124" s="289"/>
      <c r="G124" s="289"/>
    </row>
    <row r="125" spans="1:7">
      <c r="A125" s="891"/>
      <c r="B125" s="331" t="s">
        <v>391</v>
      </c>
      <c r="C125" s="289"/>
      <c r="D125" s="289"/>
      <c r="E125" s="289"/>
      <c r="F125" s="289"/>
      <c r="G125" s="289"/>
    </row>
    <row r="126" spans="1:7">
      <c r="A126" s="891"/>
      <c r="B126" s="351" t="s">
        <v>425</v>
      </c>
      <c r="C126" s="289"/>
      <c r="D126" s="289"/>
      <c r="E126" s="289"/>
      <c r="F126" s="289"/>
      <c r="G126" s="289"/>
    </row>
    <row r="127" spans="1:7">
      <c r="A127" s="891"/>
      <c r="B127" s="351" t="s">
        <v>426</v>
      </c>
      <c r="C127" s="289"/>
      <c r="D127" s="289"/>
      <c r="E127" s="289"/>
      <c r="F127" s="289"/>
      <c r="G127" s="289"/>
    </row>
    <row r="128" spans="1:7">
      <c r="A128" s="891"/>
      <c r="B128" s="351" t="s">
        <v>427</v>
      </c>
      <c r="C128" s="289"/>
      <c r="D128" s="289"/>
      <c r="E128" s="289"/>
      <c r="F128" s="289"/>
      <c r="G128" s="289"/>
    </row>
    <row r="129" spans="1:7">
      <c r="A129" s="891"/>
      <c r="B129" s="351" t="s">
        <v>428</v>
      </c>
      <c r="C129" s="287"/>
      <c r="D129" s="294"/>
      <c r="E129" s="294"/>
      <c r="F129" s="289"/>
      <c r="G129" s="289"/>
    </row>
    <row r="130" spans="1:7" ht="25.5">
      <c r="A130" s="352"/>
      <c r="B130" s="351" t="s">
        <v>429</v>
      </c>
      <c r="C130" s="287"/>
      <c r="D130" s="294"/>
      <c r="E130" s="294"/>
      <c r="F130" s="289"/>
      <c r="G130" s="289"/>
    </row>
    <row r="131" spans="1:7">
      <c r="A131" s="352"/>
      <c r="B131" s="331" t="s">
        <v>44</v>
      </c>
      <c r="C131" s="353" t="s">
        <v>344</v>
      </c>
      <c r="D131" s="293">
        <v>775</v>
      </c>
      <c r="E131" s="294">
        <v>5.6</v>
      </c>
      <c r="F131" s="294">
        <f>D131*E131</f>
        <v>4340</v>
      </c>
      <c r="G131" s="289"/>
    </row>
    <row r="132" spans="1:7">
      <c r="A132" s="286"/>
      <c r="B132" s="351"/>
      <c r="C132" s="353"/>
      <c r="D132" s="313"/>
      <c r="E132" s="313"/>
      <c r="F132" s="313"/>
      <c r="G132" s="289"/>
    </row>
    <row r="133" spans="1:7">
      <c r="A133" s="892" t="s">
        <v>51</v>
      </c>
      <c r="B133" s="331" t="s">
        <v>400</v>
      </c>
      <c r="C133" s="289"/>
      <c r="D133" s="289"/>
      <c r="E133" s="289"/>
      <c r="F133" s="294"/>
      <c r="G133" s="289"/>
    </row>
    <row r="134" spans="1:7" ht="78" customHeight="1">
      <c r="A134" s="892"/>
      <c r="B134" s="290" t="s">
        <v>430</v>
      </c>
      <c r="C134" s="353" t="s">
        <v>344</v>
      </c>
      <c r="D134" s="293">
        <v>775</v>
      </c>
      <c r="E134" s="313">
        <v>5.6</v>
      </c>
      <c r="F134" s="294">
        <f>D134*E134</f>
        <v>4340</v>
      </c>
      <c r="G134" s="289"/>
    </row>
    <row r="135" spans="1:7">
      <c r="A135" s="286"/>
      <c r="B135" s="331"/>
      <c r="C135" s="353"/>
      <c r="D135" s="313"/>
      <c r="E135" s="313"/>
      <c r="F135" s="313"/>
      <c r="G135" s="289"/>
    </row>
    <row r="136" spans="1:7" ht="25.5">
      <c r="A136" s="893" t="s">
        <v>138</v>
      </c>
      <c r="B136" s="334" t="s">
        <v>402</v>
      </c>
      <c r="C136" s="313"/>
      <c r="D136" s="313"/>
      <c r="E136" s="313"/>
      <c r="F136" s="313"/>
      <c r="G136" s="289"/>
    </row>
    <row r="137" spans="1:7" ht="38.25">
      <c r="A137" s="893"/>
      <c r="B137" s="335" t="s">
        <v>403</v>
      </c>
      <c r="C137" s="313"/>
      <c r="D137" s="313"/>
      <c r="E137" s="313"/>
      <c r="F137" s="313"/>
      <c r="G137" s="289"/>
    </row>
    <row r="138" spans="1:7">
      <c r="A138" s="893"/>
      <c r="B138" s="335" t="s">
        <v>405</v>
      </c>
      <c r="C138" s="313"/>
      <c r="D138" s="313"/>
      <c r="E138" s="313"/>
      <c r="F138" s="313"/>
      <c r="G138" s="289"/>
    </row>
    <row r="139" spans="1:7" ht="38.25">
      <c r="A139" s="893"/>
      <c r="B139" s="354" t="s">
        <v>431</v>
      </c>
      <c r="C139" s="313"/>
      <c r="D139" s="313"/>
      <c r="E139" s="313"/>
      <c r="F139" s="313"/>
      <c r="G139" s="289"/>
    </row>
    <row r="140" spans="1:7" ht="216.75">
      <c r="A140" s="893"/>
      <c r="B140" s="303" t="s">
        <v>432</v>
      </c>
      <c r="C140" s="313" t="s">
        <v>314</v>
      </c>
      <c r="D140" s="313"/>
      <c r="E140" s="313"/>
      <c r="F140" s="313"/>
      <c r="G140" s="289"/>
    </row>
    <row r="141" spans="1:7" ht="25.5">
      <c r="A141" s="893"/>
      <c r="B141" s="303" t="s">
        <v>433</v>
      </c>
      <c r="C141" s="313" t="s">
        <v>344</v>
      </c>
      <c r="D141" s="293">
        <v>747</v>
      </c>
      <c r="E141" s="313">
        <v>107.06</v>
      </c>
      <c r="F141" s="294">
        <f>D141*E141</f>
        <v>79973.820000000007</v>
      </c>
      <c r="G141" s="289"/>
    </row>
    <row r="142" spans="1:7">
      <c r="A142" s="286"/>
      <c r="B142" s="290"/>
      <c r="C142" s="313"/>
      <c r="D142" s="313"/>
      <c r="E142" s="313"/>
      <c r="F142" s="313"/>
      <c r="G142" s="289"/>
    </row>
    <row r="143" spans="1:7" ht="25.5">
      <c r="A143" s="355" t="s">
        <v>273</v>
      </c>
      <c r="B143" s="354" t="s">
        <v>409</v>
      </c>
      <c r="C143" s="894"/>
      <c r="D143" s="313"/>
      <c r="E143" s="313"/>
      <c r="F143" s="313"/>
      <c r="G143" s="289"/>
    </row>
    <row r="144" spans="1:7" ht="63.75">
      <c r="A144" s="355"/>
      <c r="B144" s="356" t="s">
        <v>434</v>
      </c>
      <c r="C144" s="894"/>
      <c r="D144" s="313"/>
      <c r="E144" s="313"/>
      <c r="F144" s="313"/>
      <c r="G144" s="289"/>
    </row>
    <row r="145" spans="1:7" ht="38.25">
      <c r="A145" s="355"/>
      <c r="B145" s="354" t="s">
        <v>431</v>
      </c>
      <c r="C145" s="894"/>
      <c r="D145" s="313"/>
      <c r="E145" s="313"/>
      <c r="F145" s="313"/>
      <c r="G145" s="289"/>
    </row>
    <row r="146" spans="1:7" ht="102">
      <c r="A146" s="355"/>
      <c r="B146" s="356" t="s">
        <v>435</v>
      </c>
      <c r="C146" s="894"/>
      <c r="D146" s="313"/>
      <c r="E146" s="313"/>
      <c r="F146" s="313"/>
      <c r="G146" s="289"/>
    </row>
    <row r="147" spans="1:7" ht="153">
      <c r="A147" s="355"/>
      <c r="B147" s="356" t="s">
        <v>436</v>
      </c>
      <c r="C147" s="357"/>
      <c r="D147" s="313"/>
      <c r="E147" s="313"/>
      <c r="F147" s="313"/>
      <c r="G147" s="289"/>
    </row>
    <row r="148" spans="1:7">
      <c r="A148" s="355"/>
      <c r="B148" s="358" t="s">
        <v>413</v>
      </c>
      <c r="C148" s="357"/>
      <c r="D148" s="313"/>
      <c r="E148" s="313"/>
      <c r="F148" s="313"/>
      <c r="G148" s="289"/>
    </row>
    <row r="149" spans="1:7">
      <c r="A149" s="286"/>
      <c r="B149" s="358" t="s">
        <v>437</v>
      </c>
      <c r="C149" s="357" t="s">
        <v>14</v>
      </c>
      <c r="D149" s="359">
        <v>4</v>
      </c>
      <c r="E149" s="313">
        <v>4081</v>
      </c>
      <c r="F149" s="294">
        <f>D149*E149</f>
        <v>16324</v>
      </c>
      <c r="G149" s="289"/>
    </row>
    <row r="150" spans="1:7">
      <c r="A150" s="286"/>
      <c r="B150" s="358"/>
      <c r="C150" s="357"/>
      <c r="D150" s="359"/>
      <c r="E150" s="360"/>
      <c r="F150" s="294"/>
      <c r="G150" s="289"/>
    </row>
    <row r="151" spans="1:7" ht="63.75">
      <c r="A151" s="888" t="s">
        <v>279</v>
      </c>
      <c r="B151" s="354" t="s">
        <v>438</v>
      </c>
      <c r="C151" s="361"/>
      <c r="D151" s="359"/>
      <c r="E151" s="362"/>
      <c r="F151" s="313"/>
      <c r="G151" s="289"/>
    </row>
    <row r="152" spans="1:7">
      <c r="A152" s="888"/>
      <c r="B152" s="363" t="s">
        <v>439</v>
      </c>
      <c r="C152" s="364" t="s">
        <v>14</v>
      </c>
      <c r="D152" s="359">
        <v>7</v>
      </c>
      <c r="E152" s="313">
        <v>265</v>
      </c>
      <c r="F152" s="294">
        <f>D152*E152</f>
        <v>1855</v>
      </c>
      <c r="G152" s="289"/>
    </row>
    <row r="153" spans="1:7">
      <c r="A153" s="309"/>
      <c r="B153" s="365"/>
      <c r="C153" s="362"/>
      <c r="D153" s="359"/>
      <c r="E153" s="362"/>
      <c r="F153" s="313"/>
      <c r="G153" s="289"/>
    </row>
    <row r="154" spans="1:7" ht="63.75">
      <c r="A154" s="888" t="s">
        <v>349</v>
      </c>
      <c r="B154" s="354" t="s">
        <v>438</v>
      </c>
      <c r="C154" s="361"/>
      <c r="D154" s="359"/>
      <c r="E154" s="362"/>
      <c r="F154" s="313"/>
      <c r="G154" s="289"/>
    </row>
    <row r="155" spans="1:7">
      <c r="A155" s="888"/>
      <c r="B155" s="363" t="s">
        <v>440</v>
      </c>
      <c r="C155" s="364" t="s">
        <v>14</v>
      </c>
      <c r="D155" s="359">
        <v>3</v>
      </c>
      <c r="E155" s="313">
        <v>318</v>
      </c>
      <c r="F155" s="294">
        <f>D155*E155</f>
        <v>954</v>
      </c>
      <c r="G155" s="289"/>
    </row>
    <row r="156" spans="1:7">
      <c r="A156" s="309"/>
      <c r="B156" s="363"/>
      <c r="C156" s="364"/>
      <c r="D156" s="359"/>
      <c r="E156" s="313"/>
      <c r="F156" s="294"/>
      <c r="G156" s="289"/>
    </row>
    <row r="157" spans="1:7" ht="38.25">
      <c r="A157" s="286" t="s">
        <v>351</v>
      </c>
      <c r="B157" s="290" t="s">
        <v>441</v>
      </c>
      <c r="C157" s="353" t="s">
        <v>14</v>
      </c>
      <c r="D157" s="359">
        <v>2</v>
      </c>
      <c r="E157" s="313">
        <v>2450</v>
      </c>
      <c r="F157" s="294">
        <f>D157*E157</f>
        <v>4900</v>
      </c>
      <c r="G157" s="289"/>
    </row>
    <row r="158" spans="1:7">
      <c r="A158" s="286"/>
      <c r="B158" s="290"/>
      <c r="C158" s="313"/>
      <c r="D158" s="313"/>
      <c r="E158" s="313"/>
      <c r="F158" s="313"/>
      <c r="G158" s="289"/>
    </row>
    <row r="159" spans="1:7" ht="38.25">
      <c r="A159" s="286" t="s">
        <v>353</v>
      </c>
      <c r="B159" s="290" t="s">
        <v>442</v>
      </c>
      <c r="C159" s="353" t="s">
        <v>14</v>
      </c>
      <c r="D159" s="359">
        <v>5</v>
      </c>
      <c r="E159" s="313">
        <v>4350</v>
      </c>
      <c r="F159" s="294">
        <f>D159*E159</f>
        <v>21750</v>
      </c>
      <c r="G159" s="289"/>
    </row>
    <row r="160" spans="1:7">
      <c r="A160" s="286"/>
      <c r="B160" s="290"/>
      <c r="C160" s="353"/>
      <c r="D160" s="313"/>
      <c r="E160" s="313"/>
      <c r="F160" s="313"/>
      <c r="G160" s="289"/>
    </row>
    <row r="161" spans="1:7">
      <c r="A161" s="286" t="s">
        <v>355</v>
      </c>
      <c r="B161" s="330" t="s">
        <v>443</v>
      </c>
      <c r="C161" s="353"/>
      <c r="D161" s="313"/>
      <c r="E161" s="313"/>
      <c r="F161" s="313"/>
      <c r="G161" s="289"/>
    </row>
    <row r="162" spans="1:7">
      <c r="A162" s="286"/>
      <c r="B162" s="330" t="s">
        <v>444</v>
      </c>
      <c r="C162" s="353" t="s">
        <v>344</v>
      </c>
      <c r="D162" s="359">
        <v>1550</v>
      </c>
      <c r="E162" s="313">
        <v>30</v>
      </c>
      <c r="F162" s="294">
        <f>D162*E162</f>
        <v>46500</v>
      </c>
      <c r="G162" s="289"/>
    </row>
    <row r="163" spans="1:7">
      <c r="A163" s="286"/>
      <c r="B163" s="330"/>
      <c r="C163" s="353"/>
      <c r="D163" s="313"/>
      <c r="E163" s="313"/>
      <c r="F163" s="313"/>
      <c r="G163" s="289"/>
    </row>
    <row r="164" spans="1:7">
      <c r="A164" s="286" t="s">
        <v>376</v>
      </c>
      <c r="B164" s="290" t="s">
        <v>445</v>
      </c>
      <c r="C164" s="353" t="s">
        <v>14</v>
      </c>
      <c r="D164" s="359">
        <v>520</v>
      </c>
      <c r="E164" s="313">
        <v>13</v>
      </c>
      <c r="F164" s="294">
        <f>D164*E164</f>
        <v>6760</v>
      </c>
      <c r="G164" s="289"/>
    </row>
    <row r="165" spans="1:7">
      <c r="A165" s="286"/>
      <c r="B165" s="330"/>
      <c r="C165" s="353"/>
      <c r="D165" s="313"/>
      <c r="E165" s="313"/>
      <c r="F165" s="313"/>
      <c r="G165" s="289"/>
    </row>
    <row r="166" spans="1:7" ht="25.5">
      <c r="A166" s="286" t="s">
        <v>378</v>
      </c>
      <c r="B166" s="330" t="s">
        <v>446</v>
      </c>
      <c r="C166" s="353" t="s">
        <v>44</v>
      </c>
      <c r="D166" s="359">
        <v>1</v>
      </c>
      <c r="E166" s="313">
        <v>500</v>
      </c>
      <c r="F166" s="294">
        <f>D166*E166</f>
        <v>500</v>
      </c>
      <c r="G166" s="289"/>
    </row>
    <row r="167" spans="1:7">
      <c r="A167" s="286"/>
      <c r="B167" s="330"/>
      <c r="C167" s="353"/>
      <c r="D167" s="313"/>
      <c r="E167" s="313"/>
      <c r="F167" s="313"/>
      <c r="G167" s="289"/>
    </row>
    <row r="168" spans="1:7">
      <c r="A168" s="286" t="s">
        <v>380</v>
      </c>
      <c r="B168" s="330" t="s">
        <v>447</v>
      </c>
      <c r="C168" s="353" t="s">
        <v>344</v>
      </c>
      <c r="D168" s="359">
        <v>956</v>
      </c>
      <c r="E168" s="313">
        <v>3.5</v>
      </c>
      <c r="F168" s="313">
        <f>D168*E168</f>
        <v>3346</v>
      </c>
      <c r="G168" s="289"/>
    </row>
    <row r="169" spans="1:7">
      <c r="A169" s="286"/>
      <c r="B169" s="330"/>
      <c r="C169" s="353"/>
      <c r="D169" s="353"/>
      <c r="E169" s="366"/>
      <c r="F169" s="366"/>
      <c r="G169" s="289"/>
    </row>
    <row r="170" spans="1:7">
      <c r="A170" s="367" t="s">
        <v>421</v>
      </c>
      <c r="B170" s="368" t="s">
        <v>448</v>
      </c>
      <c r="C170" s="369"/>
      <c r="D170" s="370"/>
      <c r="E170" s="370"/>
      <c r="F170" s="371">
        <f>SUM(F130:F169)</f>
        <v>191542.82</v>
      </c>
      <c r="G170" s="289"/>
    </row>
    <row r="171" spans="1:7">
      <c r="A171" s="282"/>
      <c r="B171" s="325"/>
      <c r="C171" s="320"/>
      <c r="D171" s="320"/>
      <c r="E171" s="294"/>
      <c r="F171" s="341"/>
      <c r="G171" s="289"/>
    </row>
    <row r="172" spans="1:7">
      <c r="A172" s="282"/>
      <c r="B172" s="325"/>
      <c r="C172" s="320"/>
      <c r="D172" s="320"/>
      <c r="E172" s="294"/>
      <c r="F172" s="341"/>
      <c r="G172" s="289"/>
    </row>
    <row r="173" spans="1:7">
      <c r="A173" s="372" t="s">
        <v>449</v>
      </c>
      <c r="B173" s="373" t="s">
        <v>450</v>
      </c>
      <c r="C173" s="374"/>
      <c r="D173" s="374"/>
      <c r="E173" s="375"/>
      <c r="F173" s="375"/>
      <c r="G173" s="289"/>
    </row>
    <row r="174" spans="1:7">
      <c r="A174" s="376"/>
      <c r="B174" s="377"/>
      <c r="C174" s="378"/>
      <c r="D174" s="378"/>
      <c r="E174" s="379"/>
      <c r="F174" s="379"/>
      <c r="G174" s="289"/>
    </row>
    <row r="175" spans="1:7" ht="25.5">
      <c r="A175" s="314" t="s">
        <v>326</v>
      </c>
      <c r="B175" s="315" t="s">
        <v>386</v>
      </c>
      <c r="C175" s="316"/>
      <c r="D175" s="316"/>
      <c r="E175" s="380"/>
      <c r="F175" s="317">
        <f>F68</f>
        <v>70248.600000000006</v>
      </c>
      <c r="G175" s="289"/>
    </row>
    <row r="176" spans="1:7">
      <c r="A176" s="381"/>
      <c r="B176" s="382"/>
      <c r="C176" s="383"/>
      <c r="D176" s="383"/>
      <c r="E176" s="384"/>
      <c r="F176" s="384"/>
      <c r="G176" s="289"/>
    </row>
    <row r="177" spans="1:7" ht="25.5">
      <c r="A177" s="278" t="s">
        <v>387</v>
      </c>
      <c r="B177" s="322" t="s">
        <v>419</v>
      </c>
      <c r="C177" s="316"/>
      <c r="D177" s="280"/>
      <c r="E177" s="281"/>
      <c r="F177" s="317">
        <f>F115</f>
        <v>29969.52</v>
      </c>
      <c r="G177" s="289"/>
    </row>
    <row r="178" spans="1:7">
      <c r="A178" s="385"/>
      <c r="B178" s="386"/>
      <c r="C178" s="387"/>
      <c r="D178" s="388"/>
      <c r="E178" s="389"/>
      <c r="F178" s="390"/>
      <c r="G178" s="289"/>
    </row>
    <row r="179" spans="1:7">
      <c r="A179" s="367" t="s">
        <v>421</v>
      </c>
      <c r="B179" s="368" t="s">
        <v>448</v>
      </c>
      <c r="C179" s="369"/>
      <c r="D179" s="370"/>
      <c r="E179" s="370"/>
      <c r="F179" s="317">
        <f>F170</f>
        <v>191542.82</v>
      </c>
      <c r="G179" s="289"/>
    </row>
    <row r="180" spans="1:7">
      <c r="A180" s="385"/>
      <c r="B180" s="386"/>
      <c r="C180" s="387"/>
      <c r="D180" s="388"/>
      <c r="E180" s="389"/>
      <c r="F180" s="390"/>
      <c r="G180" s="289"/>
    </row>
    <row r="181" spans="1:7">
      <c r="A181" s="372" t="s">
        <v>449</v>
      </c>
      <c r="B181" s="391" t="s">
        <v>451</v>
      </c>
      <c r="C181" s="392"/>
      <c r="D181" s="392"/>
      <c r="E181" s="393"/>
      <c r="F181" s="393">
        <f>SUM(F175:F180)</f>
        <v>291760.94</v>
      </c>
      <c r="G181" s="289"/>
    </row>
    <row r="182" spans="1:7">
      <c r="A182" s="394"/>
      <c r="B182" s="395"/>
      <c r="C182" s="383"/>
      <c r="D182" s="383"/>
      <c r="E182" s="396"/>
      <c r="F182" s="397"/>
      <c r="G182" s="289"/>
    </row>
    <row r="183" spans="1:7">
      <c r="A183" s="270"/>
      <c r="B183" s="403"/>
      <c r="C183" s="271"/>
      <c r="D183" s="271"/>
      <c r="E183" s="272"/>
      <c r="F183" s="272"/>
      <c r="G183" s="289"/>
    </row>
    <row r="184" spans="1:7">
      <c r="A184" s="270"/>
      <c r="B184" s="403"/>
      <c r="C184" s="271"/>
      <c r="D184" s="271"/>
      <c r="E184" s="272"/>
      <c r="F184" s="272"/>
    </row>
    <row r="185" spans="1:7">
      <c r="A185" s="270"/>
      <c r="B185" s="403"/>
      <c r="C185" s="271"/>
      <c r="D185" s="271"/>
      <c r="E185" s="272"/>
      <c r="F185" s="272"/>
    </row>
    <row r="186" spans="1:7">
      <c r="A186" s="270"/>
      <c r="B186" s="403"/>
      <c r="C186" s="271"/>
      <c r="D186" s="271"/>
      <c r="E186" s="272"/>
      <c r="F186" s="272"/>
    </row>
    <row r="187" spans="1:7">
      <c r="A187" s="270"/>
      <c r="B187" s="403"/>
      <c r="C187" s="271"/>
      <c r="D187" s="271"/>
      <c r="E187" s="272"/>
      <c r="F187" s="272"/>
    </row>
    <row r="188" spans="1:7">
      <c r="A188" s="270"/>
      <c r="B188" s="403"/>
      <c r="C188" s="271"/>
      <c r="D188" s="271"/>
      <c r="E188" s="272"/>
      <c r="F188" s="272"/>
    </row>
    <row r="189" spans="1:7">
      <c r="A189" s="270"/>
      <c r="B189" s="403"/>
      <c r="C189" s="271"/>
      <c r="D189" s="271"/>
      <c r="E189" s="272"/>
      <c r="F189" s="272"/>
    </row>
    <row r="190" spans="1:7">
      <c r="A190" s="270"/>
      <c r="B190" s="403"/>
      <c r="C190" s="271"/>
      <c r="D190" s="271"/>
      <c r="E190" s="272"/>
      <c r="F190" s="272"/>
    </row>
    <row r="191" spans="1:7">
      <c r="A191" s="270"/>
      <c r="B191" s="403"/>
      <c r="C191" s="271"/>
      <c r="D191" s="271"/>
      <c r="E191" s="272"/>
      <c r="F191" s="272"/>
    </row>
    <row r="192" spans="1:7">
      <c r="A192" s="270"/>
      <c r="B192" s="403"/>
      <c r="C192" s="271"/>
      <c r="D192" s="271"/>
      <c r="E192" s="272"/>
      <c r="F192" s="272"/>
    </row>
    <row r="193" spans="1:6">
      <c r="A193" s="270"/>
      <c r="B193" s="403"/>
      <c r="C193" s="271"/>
      <c r="D193" s="271"/>
      <c r="E193" s="272"/>
      <c r="F193" s="272"/>
    </row>
    <row r="194" spans="1:6">
      <c r="A194" s="270"/>
      <c r="B194" s="403"/>
      <c r="C194" s="271"/>
      <c r="D194" s="271"/>
      <c r="E194" s="272"/>
      <c r="F194" s="272"/>
    </row>
    <row r="195" spans="1:6">
      <c r="A195" s="270"/>
      <c r="B195" s="403"/>
      <c r="C195" s="271"/>
      <c r="D195" s="271"/>
      <c r="E195" s="272"/>
      <c r="F195" s="272"/>
    </row>
    <row r="196" spans="1:6">
      <c r="A196" s="270"/>
      <c r="B196" s="403"/>
      <c r="C196" s="271"/>
      <c r="D196" s="271"/>
      <c r="E196" s="272"/>
      <c r="F196" s="272"/>
    </row>
    <row r="197" spans="1:6">
      <c r="A197" s="270"/>
      <c r="B197" s="403"/>
      <c r="C197" s="271"/>
      <c r="D197" s="271"/>
      <c r="E197" s="272"/>
      <c r="F197" s="272"/>
    </row>
    <row r="198" spans="1:6">
      <c r="A198" s="270"/>
      <c r="B198" s="403"/>
      <c r="C198" s="271"/>
      <c r="D198" s="271"/>
      <c r="E198" s="272"/>
      <c r="F198" s="272"/>
    </row>
    <row r="199" spans="1:6">
      <c r="A199" s="270"/>
      <c r="B199" s="403"/>
      <c r="C199" s="271"/>
      <c r="D199" s="271"/>
      <c r="E199" s="272"/>
      <c r="F199" s="272"/>
    </row>
    <row r="200" spans="1:6">
      <c r="A200" s="270"/>
      <c r="B200" s="403"/>
      <c r="C200" s="271"/>
      <c r="D200" s="271"/>
      <c r="E200" s="272"/>
      <c r="F200" s="272"/>
    </row>
    <row r="201" spans="1:6">
      <c r="A201" s="276"/>
      <c r="B201" s="277"/>
      <c r="C201" s="271"/>
      <c r="D201" s="271"/>
      <c r="E201" s="272"/>
      <c r="F201" s="272"/>
    </row>
    <row r="202" spans="1:6">
      <c r="A202" s="276"/>
      <c r="B202" s="277"/>
      <c r="C202" s="271"/>
      <c r="D202" s="271"/>
      <c r="E202" s="272"/>
      <c r="F202" s="272"/>
    </row>
    <row r="203" spans="1:6">
      <c r="A203" s="276"/>
      <c r="B203" s="277"/>
      <c r="C203" s="271"/>
      <c r="D203" s="271"/>
      <c r="E203" s="272"/>
      <c r="F203" s="272"/>
    </row>
    <row r="204" spans="1:6">
      <c r="A204" s="276"/>
      <c r="B204" s="277"/>
      <c r="C204" s="271"/>
      <c r="D204" s="271"/>
      <c r="E204" s="272"/>
      <c r="F204" s="272"/>
    </row>
    <row r="205" spans="1:6">
      <c r="A205" s="276"/>
      <c r="B205" s="277"/>
      <c r="C205" s="271"/>
      <c r="D205" s="271"/>
      <c r="E205" s="272"/>
      <c r="F205" s="272"/>
    </row>
    <row r="206" spans="1:6">
      <c r="A206" s="276"/>
      <c r="B206" s="277"/>
      <c r="C206" s="271"/>
      <c r="D206" s="271"/>
      <c r="E206" s="272"/>
      <c r="F206" s="272"/>
    </row>
    <row r="207" spans="1:6">
      <c r="A207" s="276"/>
      <c r="B207" s="277"/>
      <c r="C207" s="271"/>
      <c r="D207" s="271"/>
      <c r="E207" s="272"/>
      <c r="F207" s="272"/>
    </row>
    <row r="208" spans="1:6">
      <c r="A208" s="276"/>
      <c r="B208" s="277"/>
      <c r="C208" s="271"/>
      <c r="D208" s="271"/>
      <c r="E208" s="272"/>
      <c r="F208" s="272"/>
    </row>
    <row r="209" spans="1:6">
      <c r="A209" s="276"/>
      <c r="B209" s="277"/>
      <c r="C209" s="271"/>
      <c r="D209" s="271"/>
      <c r="E209" s="272"/>
      <c r="F209" s="272"/>
    </row>
    <row r="210" spans="1:6">
      <c r="A210" s="276"/>
      <c r="B210" s="277"/>
      <c r="C210" s="271"/>
      <c r="D210" s="271"/>
      <c r="E210" s="272"/>
      <c r="F210" s="272"/>
    </row>
    <row r="211" spans="1:6">
      <c r="A211" s="276"/>
      <c r="B211" s="277"/>
      <c r="C211" s="271"/>
      <c r="D211" s="271"/>
      <c r="E211" s="272"/>
      <c r="F211" s="272"/>
    </row>
    <row r="212" spans="1:6">
      <c r="A212" s="276"/>
      <c r="B212" s="277"/>
      <c r="C212" s="271"/>
      <c r="D212" s="271"/>
      <c r="E212" s="272"/>
      <c r="F212" s="272"/>
    </row>
    <row r="213" spans="1:6">
      <c r="A213" s="276"/>
      <c r="B213" s="277"/>
      <c r="C213" s="271"/>
      <c r="D213" s="271"/>
      <c r="E213" s="272"/>
      <c r="F213" s="272"/>
    </row>
    <row r="214" spans="1:6">
      <c r="A214" s="276"/>
      <c r="B214" s="277"/>
      <c r="C214" s="271"/>
      <c r="D214" s="271"/>
      <c r="E214" s="272"/>
      <c r="F214" s="272"/>
    </row>
    <row r="215" spans="1:6">
      <c r="A215" s="276"/>
      <c r="B215" s="277"/>
      <c r="C215" s="271"/>
      <c r="D215" s="271"/>
      <c r="E215" s="272"/>
      <c r="F215" s="272"/>
    </row>
    <row r="216" spans="1:6">
      <c r="A216" s="276"/>
      <c r="B216" s="277"/>
      <c r="C216" s="271"/>
      <c r="D216" s="271"/>
      <c r="E216" s="272"/>
      <c r="F216" s="272"/>
    </row>
    <row r="217" spans="1:6">
      <c r="A217" s="276"/>
      <c r="B217" s="277"/>
      <c r="C217" s="271"/>
      <c r="D217" s="271"/>
      <c r="E217" s="272"/>
      <c r="F217" s="272"/>
    </row>
    <row r="218" spans="1:6">
      <c r="A218" s="276"/>
      <c r="B218" s="277"/>
      <c r="C218" s="271"/>
      <c r="D218" s="271"/>
      <c r="E218" s="272"/>
      <c r="F218" s="272"/>
    </row>
    <row r="219" spans="1:6">
      <c r="A219" s="276"/>
      <c r="B219" s="277"/>
      <c r="C219" s="271"/>
      <c r="D219" s="271"/>
      <c r="E219" s="272"/>
      <c r="F219" s="272"/>
    </row>
    <row r="220" spans="1:6">
      <c r="A220" s="276"/>
      <c r="B220" s="277"/>
      <c r="C220" s="271"/>
      <c r="D220" s="271"/>
      <c r="E220" s="272"/>
      <c r="F220" s="272"/>
    </row>
    <row r="221" spans="1:6">
      <c r="A221" s="276"/>
      <c r="B221" s="277"/>
      <c r="C221" s="271"/>
      <c r="D221" s="271"/>
      <c r="E221" s="272"/>
      <c r="F221" s="272"/>
    </row>
    <row r="222" spans="1:6">
      <c r="A222" s="276"/>
      <c r="B222" s="277"/>
      <c r="C222" s="271"/>
      <c r="D222" s="271"/>
      <c r="E222" s="272"/>
      <c r="F222" s="272"/>
    </row>
    <row r="223" spans="1:6">
      <c r="A223" s="398"/>
      <c r="B223" s="399"/>
    </row>
    <row r="224" spans="1:6">
      <c r="A224" s="398"/>
      <c r="B224" s="399"/>
    </row>
    <row r="225" spans="1:2">
      <c r="A225" s="398"/>
      <c r="B225" s="399"/>
    </row>
    <row r="226" spans="1:2">
      <c r="A226" s="398"/>
      <c r="B226" s="399"/>
    </row>
    <row r="227" spans="1:2">
      <c r="A227" s="398"/>
      <c r="B227" s="399"/>
    </row>
    <row r="228" spans="1:2">
      <c r="A228" s="398"/>
      <c r="B228" s="399"/>
    </row>
    <row r="229" spans="1:2">
      <c r="A229" s="398"/>
      <c r="B229" s="399"/>
    </row>
    <row r="230" spans="1:2">
      <c r="A230" s="398"/>
      <c r="B230" s="399"/>
    </row>
    <row r="231" spans="1:2">
      <c r="A231" s="398"/>
      <c r="B231" s="399"/>
    </row>
    <row r="232" spans="1:2">
      <c r="A232" s="398"/>
      <c r="B232" s="399"/>
    </row>
    <row r="233" spans="1:2">
      <c r="A233" s="398"/>
      <c r="B233" s="399"/>
    </row>
    <row r="234" spans="1:2">
      <c r="A234" s="398"/>
      <c r="B234" s="399"/>
    </row>
    <row r="235" spans="1:2">
      <c r="A235" s="398"/>
      <c r="B235" s="399"/>
    </row>
    <row r="236" spans="1:2">
      <c r="A236" s="398"/>
      <c r="B236" s="399"/>
    </row>
    <row r="237" spans="1:2">
      <c r="A237" s="398"/>
      <c r="B237" s="399"/>
    </row>
    <row r="238" spans="1:2">
      <c r="A238" s="398"/>
      <c r="B238" s="399"/>
    </row>
    <row r="239" spans="1:2">
      <c r="A239" s="398"/>
      <c r="B239" s="399"/>
    </row>
    <row r="240" spans="1:2">
      <c r="A240" s="398"/>
      <c r="B240" s="399"/>
    </row>
    <row r="241" spans="1:2">
      <c r="A241" s="398"/>
      <c r="B241" s="399"/>
    </row>
    <row r="242" spans="1:2">
      <c r="A242" s="398"/>
      <c r="B242" s="399"/>
    </row>
    <row r="243" spans="1:2">
      <c r="A243" s="398"/>
      <c r="B243" s="399"/>
    </row>
    <row r="244" spans="1:2">
      <c r="A244" s="398"/>
      <c r="B244" s="399"/>
    </row>
    <row r="245" spans="1:2">
      <c r="A245" s="398"/>
      <c r="B245" s="399"/>
    </row>
    <row r="246" spans="1:2">
      <c r="A246" s="398"/>
      <c r="B246" s="399"/>
    </row>
    <row r="247" spans="1:2">
      <c r="A247" s="398"/>
      <c r="B247" s="399"/>
    </row>
    <row r="248" spans="1:2">
      <c r="A248" s="398"/>
      <c r="B248" s="399"/>
    </row>
    <row r="249" spans="1:2">
      <c r="A249" s="398"/>
      <c r="B249" s="399"/>
    </row>
    <row r="250" spans="1:2">
      <c r="A250" s="398"/>
      <c r="B250" s="399"/>
    </row>
    <row r="251" spans="1:2">
      <c r="A251" s="398"/>
      <c r="B251" s="399"/>
    </row>
    <row r="252" spans="1:2">
      <c r="A252" s="398"/>
      <c r="B252" s="399"/>
    </row>
    <row r="253" spans="1:2">
      <c r="A253" s="398"/>
      <c r="B253" s="399"/>
    </row>
    <row r="254" spans="1:2">
      <c r="A254" s="398"/>
      <c r="B254" s="399"/>
    </row>
    <row r="255" spans="1:2">
      <c r="A255" s="398"/>
      <c r="B255" s="399"/>
    </row>
    <row r="256" spans="1:2">
      <c r="A256" s="398"/>
      <c r="B256" s="399"/>
    </row>
    <row r="257" spans="1:2">
      <c r="A257" s="398"/>
      <c r="B257" s="399"/>
    </row>
    <row r="258" spans="1:2">
      <c r="A258" s="398"/>
      <c r="B258" s="399"/>
    </row>
    <row r="259" spans="1:2">
      <c r="A259" s="398"/>
      <c r="B259" s="399"/>
    </row>
    <row r="260" spans="1:2">
      <c r="A260" s="398"/>
      <c r="B260" s="399"/>
    </row>
    <row r="261" spans="1:2">
      <c r="A261" s="398"/>
      <c r="B261" s="399"/>
    </row>
    <row r="262" spans="1:2">
      <c r="A262" s="398"/>
      <c r="B262" s="399"/>
    </row>
    <row r="263" spans="1:2">
      <c r="A263" s="398"/>
      <c r="B263" s="399"/>
    </row>
    <row r="264" spans="1:2">
      <c r="A264" s="398"/>
      <c r="B264" s="399"/>
    </row>
    <row r="265" spans="1:2">
      <c r="A265" s="398"/>
      <c r="B265" s="399"/>
    </row>
    <row r="266" spans="1:2">
      <c r="A266" s="398"/>
      <c r="B266" s="399"/>
    </row>
    <row r="267" spans="1:2">
      <c r="A267" s="398"/>
      <c r="B267" s="399"/>
    </row>
    <row r="268" spans="1:2">
      <c r="A268" s="398"/>
      <c r="B268" s="399"/>
    </row>
    <row r="269" spans="1:2">
      <c r="A269" s="398"/>
      <c r="B269" s="399"/>
    </row>
    <row r="270" spans="1:2">
      <c r="A270" s="398"/>
      <c r="B270" s="399"/>
    </row>
    <row r="271" spans="1:2">
      <c r="A271" s="398"/>
      <c r="B271" s="399"/>
    </row>
    <row r="272" spans="1:2">
      <c r="A272" s="398"/>
      <c r="B272" s="399"/>
    </row>
    <row r="273" spans="1:2">
      <c r="A273" s="398"/>
      <c r="B273" s="399"/>
    </row>
    <row r="274" spans="1:2">
      <c r="A274" s="398"/>
      <c r="B274" s="399"/>
    </row>
    <row r="275" spans="1:2">
      <c r="A275" s="398"/>
      <c r="B275" s="399"/>
    </row>
    <row r="276" spans="1:2">
      <c r="A276" s="398"/>
      <c r="B276" s="399"/>
    </row>
    <row r="277" spans="1:2">
      <c r="A277" s="398"/>
      <c r="B277" s="399"/>
    </row>
    <row r="278" spans="1:2">
      <c r="A278" s="398"/>
      <c r="B278" s="399"/>
    </row>
    <row r="279" spans="1:2">
      <c r="A279" s="398"/>
      <c r="B279" s="399"/>
    </row>
    <row r="280" spans="1:2">
      <c r="A280" s="398"/>
      <c r="B280" s="399"/>
    </row>
    <row r="281" spans="1:2">
      <c r="A281" s="398"/>
      <c r="B281" s="399"/>
    </row>
    <row r="282" spans="1:2">
      <c r="A282" s="398"/>
      <c r="B282" s="399"/>
    </row>
    <row r="283" spans="1:2">
      <c r="A283" s="398"/>
      <c r="B283" s="399"/>
    </row>
    <row r="284" spans="1:2">
      <c r="A284" s="398"/>
      <c r="B284" s="399"/>
    </row>
    <row r="285" spans="1:2">
      <c r="A285" s="398"/>
      <c r="B285" s="399"/>
    </row>
    <row r="286" spans="1:2">
      <c r="A286" s="398"/>
      <c r="B286" s="399"/>
    </row>
    <row r="287" spans="1:2">
      <c r="A287" s="398"/>
      <c r="B287" s="399"/>
    </row>
    <row r="288" spans="1:2">
      <c r="A288" s="398"/>
      <c r="B288" s="399"/>
    </row>
    <row r="289" spans="1:2">
      <c r="A289" s="398"/>
      <c r="B289" s="399"/>
    </row>
    <row r="290" spans="1:2">
      <c r="A290" s="398"/>
      <c r="B290" s="399"/>
    </row>
    <row r="291" spans="1:2">
      <c r="A291" s="398"/>
      <c r="B291" s="399"/>
    </row>
    <row r="292" spans="1:2">
      <c r="A292" s="398"/>
      <c r="B292" s="399"/>
    </row>
    <row r="293" spans="1:2">
      <c r="A293" s="398"/>
      <c r="B293" s="399"/>
    </row>
    <row r="294" spans="1:2">
      <c r="A294" s="398"/>
      <c r="B294" s="399"/>
    </row>
    <row r="295" spans="1:2">
      <c r="A295" s="398"/>
      <c r="B295" s="399"/>
    </row>
    <row r="296" spans="1:2">
      <c r="A296" s="398"/>
      <c r="B296" s="399"/>
    </row>
    <row r="297" spans="1:2">
      <c r="A297" s="398"/>
      <c r="B297" s="399"/>
    </row>
    <row r="298" spans="1:2">
      <c r="A298" s="398"/>
      <c r="B298" s="399"/>
    </row>
    <row r="299" spans="1:2">
      <c r="A299" s="398"/>
      <c r="B299" s="399"/>
    </row>
    <row r="300" spans="1:2">
      <c r="A300" s="398"/>
      <c r="B300" s="399"/>
    </row>
    <row r="301" spans="1:2">
      <c r="A301" s="398"/>
      <c r="B301" s="399"/>
    </row>
    <row r="302" spans="1:2">
      <c r="A302" s="398"/>
      <c r="B302" s="399"/>
    </row>
    <row r="303" spans="1:2">
      <c r="A303" s="398"/>
      <c r="B303" s="399"/>
    </row>
    <row r="304" spans="1:2">
      <c r="A304" s="398"/>
      <c r="B304" s="399"/>
    </row>
    <row r="305" spans="1:2">
      <c r="A305" s="398"/>
      <c r="B305" s="399"/>
    </row>
    <row r="306" spans="1:2">
      <c r="A306" s="398"/>
      <c r="B306" s="399"/>
    </row>
    <row r="307" spans="1:2">
      <c r="A307" s="398"/>
      <c r="B307" s="399"/>
    </row>
    <row r="308" spans="1:2">
      <c r="A308" s="398"/>
      <c r="B308" s="399"/>
    </row>
    <row r="309" spans="1:2">
      <c r="A309" s="398"/>
      <c r="B309" s="399"/>
    </row>
    <row r="310" spans="1:2">
      <c r="A310" s="398"/>
      <c r="B310" s="399"/>
    </row>
    <row r="311" spans="1:2">
      <c r="A311" s="398"/>
      <c r="B311" s="399"/>
    </row>
    <row r="312" spans="1:2">
      <c r="A312" s="398"/>
      <c r="B312" s="399"/>
    </row>
    <row r="313" spans="1:2">
      <c r="A313" s="398"/>
      <c r="B313" s="399"/>
    </row>
    <row r="314" spans="1:2">
      <c r="A314" s="398"/>
      <c r="B314" s="399"/>
    </row>
    <row r="315" spans="1:2">
      <c r="A315" s="398"/>
      <c r="B315" s="399"/>
    </row>
    <row r="316" spans="1:2">
      <c r="A316" s="398"/>
      <c r="B316" s="399"/>
    </row>
    <row r="317" spans="1:2">
      <c r="A317" s="398"/>
      <c r="B317" s="399"/>
    </row>
    <row r="318" spans="1:2">
      <c r="A318" s="398"/>
      <c r="B318" s="399"/>
    </row>
    <row r="319" spans="1:2">
      <c r="A319" s="398"/>
      <c r="B319" s="399"/>
    </row>
    <row r="320" spans="1:2">
      <c r="A320" s="398"/>
      <c r="B320" s="399"/>
    </row>
    <row r="321" spans="1:2">
      <c r="A321" s="398"/>
      <c r="B321" s="399"/>
    </row>
    <row r="322" spans="1:2">
      <c r="A322" s="398"/>
      <c r="B322" s="399"/>
    </row>
    <row r="323" spans="1:2">
      <c r="A323" s="398"/>
      <c r="B323" s="399"/>
    </row>
    <row r="324" spans="1:2">
      <c r="A324" s="398"/>
      <c r="B324" s="399"/>
    </row>
    <row r="325" spans="1:2">
      <c r="A325" s="398"/>
      <c r="B325" s="399"/>
    </row>
    <row r="326" spans="1:2">
      <c r="A326" s="398"/>
      <c r="B326" s="399"/>
    </row>
    <row r="327" spans="1:2">
      <c r="A327" s="398"/>
      <c r="B327" s="399"/>
    </row>
    <row r="328" spans="1:2">
      <c r="A328" s="398"/>
      <c r="B328" s="399"/>
    </row>
    <row r="329" spans="1:2">
      <c r="A329" s="398"/>
      <c r="B329" s="399"/>
    </row>
    <row r="330" spans="1:2">
      <c r="A330" s="398"/>
      <c r="B330" s="399"/>
    </row>
    <row r="331" spans="1:2">
      <c r="A331" s="398"/>
      <c r="B331" s="399"/>
    </row>
    <row r="332" spans="1:2">
      <c r="A332" s="398"/>
      <c r="B332" s="399"/>
    </row>
    <row r="333" spans="1:2">
      <c r="A333" s="398"/>
      <c r="B333" s="399"/>
    </row>
    <row r="334" spans="1:2">
      <c r="A334" s="398"/>
      <c r="B334" s="399"/>
    </row>
    <row r="335" spans="1:2">
      <c r="A335" s="398"/>
      <c r="B335" s="399"/>
    </row>
    <row r="336" spans="1:2">
      <c r="A336" s="398"/>
      <c r="B336" s="399"/>
    </row>
    <row r="337" spans="1:2">
      <c r="A337" s="398"/>
      <c r="B337" s="399"/>
    </row>
    <row r="338" spans="1:2">
      <c r="A338" s="398"/>
      <c r="B338" s="399"/>
    </row>
    <row r="339" spans="1:2">
      <c r="A339" s="398"/>
      <c r="B339" s="399"/>
    </row>
    <row r="340" spans="1:2">
      <c r="A340" s="398"/>
      <c r="B340" s="399"/>
    </row>
    <row r="341" spans="1:2">
      <c r="A341" s="398"/>
      <c r="B341" s="399"/>
    </row>
    <row r="342" spans="1:2">
      <c r="A342" s="398"/>
      <c r="B342" s="399"/>
    </row>
    <row r="343" spans="1:2">
      <c r="A343" s="398"/>
      <c r="B343" s="399"/>
    </row>
    <row r="344" spans="1:2">
      <c r="A344" s="398"/>
      <c r="B344" s="399"/>
    </row>
    <row r="345" spans="1:2">
      <c r="A345" s="398"/>
      <c r="B345" s="399"/>
    </row>
    <row r="346" spans="1:2">
      <c r="A346" s="398"/>
      <c r="B346" s="399"/>
    </row>
    <row r="347" spans="1:2">
      <c r="A347" s="398"/>
      <c r="B347" s="399"/>
    </row>
    <row r="348" spans="1:2">
      <c r="A348" s="398"/>
      <c r="B348" s="399"/>
    </row>
    <row r="349" spans="1:2">
      <c r="A349" s="398"/>
      <c r="B349" s="399"/>
    </row>
    <row r="350" spans="1:2">
      <c r="A350" s="398"/>
      <c r="B350" s="399"/>
    </row>
    <row r="351" spans="1:2">
      <c r="A351" s="398"/>
      <c r="B351" s="399"/>
    </row>
    <row r="352" spans="1:2">
      <c r="A352" s="398"/>
      <c r="B352" s="399"/>
    </row>
    <row r="353" spans="1:2">
      <c r="A353" s="398"/>
      <c r="B353" s="399"/>
    </row>
    <row r="354" spans="1:2">
      <c r="A354" s="398"/>
      <c r="B354" s="399"/>
    </row>
    <row r="355" spans="1:2">
      <c r="A355" s="398"/>
      <c r="B355" s="399"/>
    </row>
    <row r="356" spans="1:2">
      <c r="A356" s="398"/>
      <c r="B356" s="399"/>
    </row>
    <row r="357" spans="1:2">
      <c r="A357" s="398"/>
      <c r="B357" s="399"/>
    </row>
    <row r="358" spans="1:2">
      <c r="A358" s="398"/>
      <c r="B358" s="399"/>
    </row>
    <row r="359" spans="1:2">
      <c r="A359" s="398"/>
      <c r="B359" s="399"/>
    </row>
    <row r="360" spans="1:2">
      <c r="A360" s="398"/>
      <c r="B360" s="399"/>
    </row>
    <row r="361" spans="1:2">
      <c r="A361" s="398"/>
      <c r="B361" s="399"/>
    </row>
    <row r="362" spans="1:2">
      <c r="A362" s="398"/>
      <c r="B362" s="399"/>
    </row>
    <row r="363" spans="1:2">
      <c r="A363" s="398"/>
      <c r="B363" s="399"/>
    </row>
    <row r="364" spans="1:2">
      <c r="A364" s="398"/>
      <c r="B364" s="399"/>
    </row>
    <row r="365" spans="1:2">
      <c r="A365" s="398"/>
      <c r="B365" s="399"/>
    </row>
    <row r="366" spans="1:2">
      <c r="A366" s="398"/>
      <c r="B366" s="399"/>
    </row>
    <row r="367" spans="1:2">
      <c r="A367" s="398"/>
      <c r="B367" s="399"/>
    </row>
    <row r="368" spans="1:2">
      <c r="A368" s="398"/>
      <c r="B368" s="399"/>
    </row>
    <row r="369" spans="1:2">
      <c r="A369" s="398"/>
      <c r="B369" s="399"/>
    </row>
    <row r="370" spans="1:2">
      <c r="A370" s="398"/>
      <c r="B370" s="399"/>
    </row>
    <row r="371" spans="1:2">
      <c r="A371" s="398"/>
      <c r="B371" s="399"/>
    </row>
    <row r="372" spans="1:2">
      <c r="A372" s="398"/>
      <c r="B372" s="399"/>
    </row>
    <row r="373" spans="1:2">
      <c r="A373" s="398"/>
      <c r="B373" s="399"/>
    </row>
    <row r="374" spans="1:2">
      <c r="A374" s="398"/>
      <c r="B374" s="399"/>
    </row>
    <row r="375" spans="1:2">
      <c r="A375" s="398"/>
      <c r="B375" s="399"/>
    </row>
    <row r="376" spans="1:2">
      <c r="A376" s="398"/>
      <c r="B376" s="399"/>
    </row>
    <row r="377" spans="1:2">
      <c r="A377" s="398"/>
      <c r="B377" s="399"/>
    </row>
    <row r="378" spans="1:2">
      <c r="A378" s="398"/>
      <c r="B378" s="399"/>
    </row>
    <row r="379" spans="1:2">
      <c r="A379" s="398"/>
      <c r="B379" s="399"/>
    </row>
    <row r="380" spans="1:2">
      <c r="A380" s="398"/>
      <c r="B380" s="399"/>
    </row>
    <row r="381" spans="1:2">
      <c r="A381" s="398"/>
      <c r="B381" s="399"/>
    </row>
    <row r="382" spans="1:2">
      <c r="A382" s="398"/>
      <c r="B382" s="399"/>
    </row>
    <row r="383" spans="1:2">
      <c r="A383" s="398"/>
      <c r="B383" s="399"/>
    </row>
    <row r="384" spans="1:2">
      <c r="A384" s="398"/>
      <c r="B384" s="399"/>
    </row>
    <row r="385" spans="1:2">
      <c r="A385" s="398"/>
      <c r="B385" s="399"/>
    </row>
    <row r="386" spans="1:2">
      <c r="A386" s="398"/>
      <c r="B386" s="399"/>
    </row>
    <row r="387" spans="1:2">
      <c r="A387" s="398"/>
      <c r="B387" s="399"/>
    </row>
    <row r="388" spans="1:2">
      <c r="A388" s="398"/>
      <c r="B388" s="399"/>
    </row>
    <row r="389" spans="1:2">
      <c r="A389" s="398"/>
      <c r="B389" s="399"/>
    </row>
    <row r="390" spans="1:2">
      <c r="A390" s="398"/>
      <c r="B390" s="399"/>
    </row>
    <row r="391" spans="1:2">
      <c r="A391" s="398"/>
      <c r="B391" s="399"/>
    </row>
    <row r="392" spans="1:2">
      <c r="A392" s="398"/>
      <c r="B392" s="399"/>
    </row>
    <row r="393" spans="1:2">
      <c r="A393" s="398"/>
      <c r="B393" s="399"/>
    </row>
    <row r="394" spans="1:2">
      <c r="A394" s="398"/>
      <c r="B394" s="399"/>
    </row>
    <row r="395" spans="1:2">
      <c r="A395" s="398"/>
      <c r="B395" s="399"/>
    </row>
    <row r="396" spans="1:2">
      <c r="A396" s="398"/>
      <c r="B396" s="399"/>
    </row>
    <row r="397" spans="1:2">
      <c r="A397" s="398"/>
      <c r="B397" s="399"/>
    </row>
    <row r="398" spans="1:2">
      <c r="A398" s="398"/>
      <c r="B398" s="399"/>
    </row>
    <row r="399" spans="1:2">
      <c r="A399" s="398"/>
      <c r="B399" s="399"/>
    </row>
    <row r="400" spans="1:2">
      <c r="A400" s="398"/>
      <c r="B400" s="399"/>
    </row>
    <row r="401" spans="1:2">
      <c r="A401" s="398"/>
      <c r="B401" s="399"/>
    </row>
    <row r="402" spans="1:2">
      <c r="A402" s="398"/>
      <c r="B402" s="399"/>
    </row>
    <row r="403" spans="1:2">
      <c r="A403" s="398"/>
      <c r="B403" s="399"/>
    </row>
    <row r="404" spans="1:2">
      <c r="A404" s="398"/>
      <c r="B404" s="399"/>
    </row>
    <row r="405" spans="1:2">
      <c r="A405" s="398"/>
      <c r="B405" s="399"/>
    </row>
    <row r="406" spans="1:2">
      <c r="A406" s="398"/>
      <c r="B406" s="399"/>
    </row>
    <row r="407" spans="1:2">
      <c r="A407" s="398"/>
      <c r="B407" s="399"/>
    </row>
    <row r="408" spans="1:2">
      <c r="A408" s="398"/>
      <c r="B408" s="399"/>
    </row>
    <row r="409" spans="1:2">
      <c r="A409" s="398"/>
      <c r="B409" s="399"/>
    </row>
    <row r="410" spans="1:2">
      <c r="A410" s="398"/>
      <c r="B410" s="399"/>
    </row>
    <row r="411" spans="1:2">
      <c r="A411" s="398"/>
      <c r="B411" s="399"/>
    </row>
    <row r="412" spans="1:2">
      <c r="A412" s="398"/>
      <c r="B412" s="399"/>
    </row>
    <row r="413" spans="1:2">
      <c r="A413" s="398"/>
      <c r="B413" s="399"/>
    </row>
    <row r="414" spans="1:2">
      <c r="A414" s="398"/>
      <c r="B414" s="399"/>
    </row>
    <row r="415" spans="1:2">
      <c r="A415" s="398"/>
      <c r="B415" s="399"/>
    </row>
    <row r="416" spans="1:2">
      <c r="A416" s="398"/>
      <c r="B416" s="399"/>
    </row>
    <row r="417" spans="1:2">
      <c r="A417" s="398"/>
      <c r="B417" s="399"/>
    </row>
    <row r="418" spans="1:2">
      <c r="A418" s="398"/>
      <c r="B418" s="399"/>
    </row>
    <row r="419" spans="1:2">
      <c r="A419" s="398"/>
      <c r="B419" s="399"/>
    </row>
    <row r="420" spans="1:2">
      <c r="A420" s="398"/>
      <c r="B420" s="399"/>
    </row>
    <row r="421" spans="1:2">
      <c r="A421" s="398"/>
      <c r="B421" s="399"/>
    </row>
    <row r="422" spans="1:2">
      <c r="A422" s="398"/>
      <c r="B422" s="399"/>
    </row>
    <row r="423" spans="1:2">
      <c r="A423" s="398"/>
      <c r="B423" s="399"/>
    </row>
    <row r="424" spans="1:2">
      <c r="A424" s="398"/>
      <c r="B424" s="399"/>
    </row>
    <row r="425" spans="1:2">
      <c r="A425" s="398"/>
      <c r="B425" s="399"/>
    </row>
    <row r="426" spans="1:2">
      <c r="A426" s="398"/>
      <c r="B426" s="399"/>
    </row>
    <row r="427" spans="1:2">
      <c r="A427" s="398"/>
      <c r="B427" s="399"/>
    </row>
    <row r="428" spans="1:2">
      <c r="A428" s="398"/>
      <c r="B428" s="399"/>
    </row>
    <row r="429" spans="1:2">
      <c r="A429" s="398"/>
      <c r="B429" s="399"/>
    </row>
    <row r="430" spans="1:2">
      <c r="A430" s="398"/>
      <c r="B430" s="399"/>
    </row>
    <row r="431" spans="1:2">
      <c r="A431" s="398"/>
      <c r="B431" s="399"/>
    </row>
    <row r="432" spans="1:2">
      <c r="A432" s="398"/>
      <c r="B432" s="399"/>
    </row>
    <row r="433" spans="1:2">
      <c r="A433" s="398"/>
      <c r="B433" s="399"/>
    </row>
    <row r="434" spans="1:2">
      <c r="A434" s="398"/>
      <c r="B434" s="399"/>
    </row>
    <row r="435" spans="1:2">
      <c r="A435" s="398"/>
      <c r="B435" s="399"/>
    </row>
    <row r="436" spans="1:2">
      <c r="A436" s="398"/>
      <c r="B436" s="399"/>
    </row>
    <row r="437" spans="1:2">
      <c r="A437" s="398"/>
      <c r="B437" s="399"/>
    </row>
    <row r="438" spans="1:2">
      <c r="A438" s="398"/>
      <c r="B438" s="399"/>
    </row>
    <row r="439" spans="1:2">
      <c r="A439" s="398"/>
      <c r="B439" s="399"/>
    </row>
    <row r="440" spans="1:2">
      <c r="A440" s="398"/>
      <c r="B440" s="399"/>
    </row>
    <row r="441" spans="1:2">
      <c r="A441" s="398"/>
      <c r="B441" s="399"/>
    </row>
    <row r="442" spans="1:2">
      <c r="A442" s="398"/>
      <c r="B442" s="399"/>
    </row>
    <row r="443" spans="1:2">
      <c r="A443" s="398"/>
      <c r="B443" s="399"/>
    </row>
    <row r="444" spans="1:2">
      <c r="A444" s="398"/>
      <c r="B444" s="399"/>
    </row>
    <row r="445" spans="1:2">
      <c r="A445" s="398"/>
      <c r="B445" s="399"/>
    </row>
    <row r="446" spans="1:2">
      <c r="A446" s="398"/>
      <c r="B446" s="399"/>
    </row>
    <row r="447" spans="1:2">
      <c r="A447" s="398"/>
      <c r="B447" s="399"/>
    </row>
    <row r="448" spans="1:2">
      <c r="A448" s="398"/>
      <c r="B448" s="399"/>
    </row>
    <row r="449" spans="1:2">
      <c r="A449" s="398"/>
      <c r="B449" s="399"/>
    </row>
    <row r="450" spans="1:2">
      <c r="A450" s="398"/>
      <c r="B450" s="399"/>
    </row>
    <row r="451" spans="1:2">
      <c r="A451" s="398"/>
      <c r="B451" s="399"/>
    </row>
    <row r="452" spans="1:2">
      <c r="A452" s="398"/>
      <c r="B452" s="399"/>
    </row>
    <row r="453" spans="1:2">
      <c r="A453" s="398"/>
      <c r="B453" s="399"/>
    </row>
    <row r="454" spans="1:2">
      <c r="A454" s="398"/>
      <c r="B454" s="399"/>
    </row>
    <row r="455" spans="1:2">
      <c r="A455" s="398"/>
      <c r="B455" s="399"/>
    </row>
    <row r="456" spans="1:2">
      <c r="A456" s="398"/>
      <c r="B456" s="399"/>
    </row>
    <row r="457" spans="1:2">
      <c r="A457" s="398"/>
      <c r="B457" s="399"/>
    </row>
    <row r="458" spans="1:2">
      <c r="A458" s="398"/>
      <c r="B458" s="399"/>
    </row>
    <row r="459" spans="1:2">
      <c r="A459" s="398"/>
      <c r="B459" s="399"/>
    </row>
    <row r="460" spans="1:2">
      <c r="A460" s="398"/>
      <c r="B460" s="399"/>
    </row>
    <row r="461" spans="1:2">
      <c r="A461" s="398"/>
      <c r="B461" s="399"/>
    </row>
    <row r="462" spans="1:2">
      <c r="A462" s="398"/>
      <c r="B462" s="399"/>
    </row>
    <row r="463" spans="1:2">
      <c r="A463" s="398"/>
      <c r="B463" s="399"/>
    </row>
    <row r="464" spans="1:2">
      <c r="A464" s="398"/>
      <c r="B464" s="399"/>
    </row>
    <row r="465" spans="1:2">
      <c r="A465" s="398"/>
      <c r="B465" s="399"/>
    </row>
    <row r="466" spans="1:2">
      <c r="A466" s="398"/>
      <c r="B466" s="399"/>
    </row>
    <row r="467" spans="1:2">
      <c r="A467" s="398"/>
      <c r="B467" s="399"/>
    </row>
    <row r="468" spans="1:2">
      <c r="A468" s="398"/>
      <c r="B468" s="399"/>
    </row>
    <row r="469" spans="1:2">
      <c r="A469" s="398"/>
      <c r="B469" s="399"/>
    </row>
    <row r="470" spans="1:2">
      <c r="A470" s="398"/>
      <c r="B470" s="399"/>
    </row>
    <row r="471" spans="1:2">
      <c r="A471" s="398"/>
      <c r="B471" s="399"/>
    </row>
    <row r="472" spans="1:2">
      <c r="A472" s="398"/>
      <c r="B472" s="399"/>
    </row>
    <row r="473" spans="1:2">
      <c r="A473" s="398"/>
      <c r="B473" s="399"/>
    </row>
    <row r="474" spans="1:2">
      <c r="A474" s="398"/>
      <c r="B474" s="399"/>
    </row>
    <row r="475" spans="1:2">
      <c r="A475" s="398"/>
      <c r="B475" s="399"/>
    </row>
    <row r="476" spans="1:2">
      <c r="A476" s="398"/>
      <c r="B476" s="399"/>
    </row>
    <row r="477" spans="1:2">
      <c r="A477" s="398"/>
      <c r="B477" s="399"/>
    </row>
    <row r="478" spans="1:2">
      <c r="A478" s="398"/>
      <c r="B478" s="399"/>
    </row>
    <row r="479" spans="1:2">
      <c r="A479" s="398"/>
      <c r="B479" s="399"/>
    </row>
    <row r="480" spans="1:2">
      <c r="A480" s="398"/>
      <c r="B480" s="399"/>
    </row>
    <row r="481" spans="1:2">
      <c r="A481" s="398"/>
      <c r="B481" s="399"/>
    </row>
    <row r="482" spans="1:2">
      <c r="A482" s="398"/>
      <c r="B482" s="399"/>
    </row>
    <row r="483" spans="1:2">
      <c r="A483" s="398"/>
      <c r="B483" s="399"/>
    </row>
    <row r="484" spans="1:2">
      <c r="A484" s="398"/>
      <c r="B484" s="399"/>
    </row>
    <row r="485" spans="1:2">
      <c r="A485" s="398"/>
      <c r="B485" s="399"/>
    </row>
    <row r="486" spans="1:2">
      <c r="A486" s="398"/>
      <c r="B486" s="399"/>
    </row>
    <row r="487" spans="1:2">
      <c r="A487" s="398"/>
      <c r="B487" s="399"/>
    </row>
    <row r="488" spans="1:2">
      <c r="A488" s="398"/>
      <c r="B488" s="399"/>
    </row>
    <row r="489" spans="1:2">
      <c r="A489" s="398"/>
      <c r="B489" s="399"/>
    </row>
    <row r="490" spans="1:2">
      <c r="A490" s="398"/>
      <c r="B490" s="399"/>
    </row>
    <row r="491" spans="1:2">
      <c r="A491" s="398"/>
      <c r="B491" s="399"/>
    </row>
    <row r="492" spans="1:2">
      <c r="A492" s="398"/>
      <c r="B492" s="399"/>
    </row>
    <row r="493" spans="1:2">
      <c r="A493" s="398"/>
      <c r="B493" s="399"/>
    </row>
    <row r="494" spans="1:2">
      <c r="A494" s="398"/>
      <c r="B494" s="399"/>
    </row>
    <row r="495" spans="1:2">
      <c r="A495" s="398"/>
      <c r="B495" s="399"/>
    </row>
    <row r="496" spans="1:2">
      <c r="A496" s="398"/>
      <c r="B496" s="399"/>
    </row>
    <row r="497" spans="1:2">
      <c r="A497" s="398"/>
      <c r="B497" s="399"/>
    </row>
    <row r="498" spans="1:2">
      <c r="A498" s="398"/>
      <c r="B498" s="399"/>
    </row>
    <row r="499" spans="1:2">
      <c r="A499" s="398"/>
      <c r="B499" s="399"/>
    </row>
    <row r="500" spans="1:2">
      <c r="A500" s="398"/>
      <c r="B500" s="399"/>
    </row>
    <row r="501" spans="1:2">
      <c r="A501" s="398"/>
      <c r="B501" s="399"/>
    </row>
    <row r="502" spans="1:2">
      <c r="A502" s="398"/>
      <c r="B502" s="399"/>
    </row>
    <row r="503" spans="1:2">
      <c r="A503" s="398"/>
      <c r="B503" s="399"/>
    </row>
    <row r="504" spans="1:2">
      <c r="A504" s="398"/>
      <c r="B504" s="399"/>
    </row>
    <row r="505" spans="1:2">
      <c r="A505" s="398"/>
      <c r="B505" s="399"/>
    </row>
    <row r="506" spans="1:2">
      <c r="A506" s="398"/>
      <c r="B506" s="399"/>
    </row>
    <row r="507" spans="1:2">
      <c r="A507" s="398"/>
      <c r="B507" s="399"/>
    </row>
    <row r="508" spans="1:2">
      <c r="A508" s="398"/>
      <c r="B508" s="399"/>
    </row>
    <row r="509" spans="1:2">
      <c r="A509" s="398"/>
      <c r="B509" s="399"/>
    </row>
    <row r="510" spans="1:2">
      <c r="A510" s="398"/>
      <c r="B510" s="399"/>
    </row>
    <row r="511" spans="1:2">
      <c r="A511" s="398"/>
      <c r="B511" s="399"/>
    </row>
    <row r="512" spans="1:2">
      <c r="A512" s="398"/>
      <c r="B512" s="399"/>
    </row>
    <row r="513" spans="1:2">
      <c r="A513" s="398"/>
      <c r="B513" s="399"/>
    </row>
    <row r="514" spans="1:2">
      <c r="A514" s="398"/>
      <c r="B514" s="399"/>
    </row>
    <row r="515" spans="1:2">
      <c r="A515" s="398"/>
      <c r="B515" s="399"/>
    </row>
    <row r="516" spans="1:2">
      <c r="A516" s="398"/>
      <c r="B516" s="399"/>
    </row>
    <row r="517" spans="1:2">
      <c r="A517" s="398"/>
      <c r="B517" s="399"/>
    </row>
    <row r="518" spans="1:2">
      <c r="A518" s="398"/>
      <c r="B518" s="399"/>
    </row>
    <row r="519" spans="1:2">
      <c r="A519" s="398"/>
      <c r="B519" s="399"/>
    </row>
    <row r="520" spans="1:2">
      <c r="A520" s="398"/>
      <c r="B520" s="399"/>
    </row>
    <row r="521" spans="1:2">
      <c r="A521" s="398"/>
      <c r="B521" s="399"/>
    </row>
    <row r="522" spans="1:2">
      <c r="A522" s="398"/>
      <c r="B522" s="399"/>
    </row>
    <row r="523" spans="1:2">
      <c r="A523" s="398"/>
      <c r="B523" s="399"/>
    </row>
    <row r="524" spans="1:2">
      <c r="A524" s="398"/>
      <c r="B524" s="399"/>
    </row>
    <row r="525" spans="1:2">
      <c r="A525" s="398"/>
      <c r="B525" s="399"/>
    </row>
    <row r="526" spans="1:2">
      <c r="A526" s="398"/>
      <c r="B526" s="399"/>
    </row>
    <row r="527" spans="1:2">
      <c r="A527" s="398"/>
      <c r="B527" s="399"/>
    </row>
    <row r="528" spans="1:2">
      <c r="A528" s="398"/>
      <c r="B528" s="399"/>
    </row>
    <row r="529" spans="1:2">
      <c r="A529" s="398"/>
      <c r="B529" s="399"/>
    </row>
    <row r="530" spans="1:2">
      <c r="A530" s="398"/>
      <c r="B530" s="399"/>
    </row>
    <row r="531" spans="1:2">
      <c r="A531" s="398"/>
      <c r="B531" s="399"/>
    </row>
    <row r="532" spans="1:2">
      <c r="A532" s="398"/>
      <c r="B532" s="399"/>
    </row>
    <row r="533" spans="1:2">
      <c r="A533" s="398"/>
      <c r="B533" s="399"/>
    </row>
    <row r="534" spans="1:2">
      <c r="A534" s="398"/>
      <c r="B534" s="399"/>
    </row>
    <row r="535" spans="1:2">
      <c r="A535" s="398"/>
      <c r="B535" s="399"/>
    </row>
    <row r="536" spans="1:2">
      <c r="A536" s="398"/>
      <c r="B536" s="399"/>
    </row>
    <row r="537" spans="1:2">
      <c r="A537" s="398"/>
      <c r="B537" s="399"/>
    </row>
    <row r="538" spans="1:2">
      <c r="A538" s="398"/>
      <c r="B538" s="399"/>
    </row>
    <row r="539" spans="1:2">
      <c r="A539" s="398"/>
      <c r="B539" s="399"/>
    </row>
    <row r="540" spans="1:2">
      <c r="A540" s="398"/>
      <c r="B540" s="399"/>
    </row>
    <row r="541" spans="1:2">
      <c r="A541" s="398"/>
      <c r="B541" s="399"/>
    </row>
    <row r="542" spans="1:2">
      <c r="A542" s="398"/>
      <c r="B542" s="399"/>
    </row>
    <row r="543" spans="1:2">
      <c r="A543" s="398"/>
      <c r="B543" s="399"/>
    </row>
    <row r="544" spans="1:2">
      <c r="A544" s="398"/>
      <c r="B544" s="399"/>
    </row>
    <row r="545" spans="1:2">
      <c r="A545" s="398"/>
      <c r="B545" s="399"/>
    </row>
    <row r="546" spans="1:2">
      <c r="A546" s="398"/>
      <c r="B546" s="399"/>
    </row>
    <row r="547" spans="1:2">
      <c r="A547" s="398"/>
      <c r="B547" s="399"/>
    </row>
    <row r="548" spans="1:2">
      <c r="A548" s="398"/>
      <c r="B548" s="399"/>
    </row>
    <row r="549" spans="1:2">
      <c r="A549" s="398"/>
      <c r="B549" s="399"/>
    </row>
    <row r="550" spans="1:2">
      <c r="A550" s="398"/>
      <c r="B550" s="399"/>
    </row>
    <row r="551" spans="1:2">
      <c r="A551" s="398"/>
      <c r="B551" s="399"/>
    </row>
    <row r="552" spans="1:2">
      <c r="A552" s="398"/>
      <c r="B552" s="399"/>
    </row>
    <row r="553" spans="1:2">
      <c r="A553" s="398"/>
      <c r="B553" s="399"/>
    </row>
    <row r="554" spans="1:2">
      <c r="A554" s="398"/>
      <c r="B554" s="399"/>
    </row>
    <row r="555" spans="1:2">
      <c r="A555" s="398"/>
      <c r="B555" s="399"/>
    </row>
    <row r="556" spans="1:2">
      <c r="A556" s="398"/>
      <c r="B556" s="399"/>
    </row>
    <row r="557" spans="1:2">
      <c r="A557" s="398"/>
      <c r="B557" s="399"/>
    </row>
    <row r="558" spans="1:2">
      <c r="A558" s="398"/>
      <c r="B558" s="399"/>
    </row>
    <row r="559" spans="1:2">
      <c r="A559" s="398"/>
      <c r="B559" s="399"/>
    </row>
    <row r="560" spans="1:2">
      <c r="A560" s="398"/>
      <c r="B560" s="399"/>
    </row>
    <row r="561" spans="1:2">
      <c r="A561" s="398"/>
      <c r="B561" s="399"/>
    </row>
    <row r="562" spans="1:2">
      <c r="A562" s="398"/>
      <c r="B562" s="399"/>
    </row>
    <row r="563" spans="1:2">
      <c r="A563" s="398"/>
      <c r="B563" s="399"/>
    </row>
    <row r="564" spans="1:2">
      <c r="A564" s="398"/>
      <c r="B564" s="399"/>
    </row>
    <row r="565" spans="1:2">
      <c r="A565" s="398"/>
      <c r="B565" s="399"/>
    </row>
    <row r="566" spans="1:2">
      <c r="A566" s="398"/>
      <c r="B566" s="399"/>
    </row>
    <row r="567" spans="1:2">
      <c r="A567" s="398"/>
      <c r="B567" s="399"/>
    </row>
    <row r="568" spans="1:2">
      <c r="A568" s="398"/>
      <c r="B568" s="399"/>
    </row>
    <row r="569" spans="1:2">
      <c r="A569" s="398"/>
      <c r="B569" s="399"/>
    </row>
    <row r="570" spans="1:2">
      <c r="A570" s="398"/>
      <c r="B570" s="399"/>
    </row>
    <row r="571" spans="1:2">
      <c r="A571" s="398"/>
      <c r="B571" s="399"/>
    </row>
    <row r="572" spans="1:2">
      <c r="A572" s="398"/>
      <c r="B572" s="399"/>
    </row>
    <row r="573" spans="1:2">
      <c r="A573" s="398"/>
      <c r="B573" s="399"/>
    </row>
    <row r="574" spans="1:2">
      <c r="A574" s="398"/>
      <c r="B574" s="399"/>
    </row>
    <row r="575" spans="1:2">
      <c r="A575" s="398"/>
      <c r="B575" s="399"/>
    </row>
    <row r="576" spans="1:2">
      <c r="A576" s="398"/>
      <c r="B576" s="399"/>
    </row>
    <row r="577" spans="1:2">
      <c r="A577" s="398"/>
      <c r="B577" s="399"/>
    </row>
    <row r="578" spans="1:2">
      <c r="A578" s="398"/>
      <c r="B578" s="399"/>
    </row>
    <row r="579" spans="1:2">
      <c r="A579" s="398"/>
      <c r="B579" s="399"/>
    </row>
    <row r="580" spans="1:2">
      <c r="A580" s="398"/>
      <c r="B580" s="399"/>
    </row>
    <row r="581" spans="1:2">
      <c r="A581" s="398"/>
      <c r="B581" s="399"/>
    </row>
    <row r="582" spans="1:2">
      <c r="A582" s="398"/>
      <c r="B582" s="399"/>
    </row>
    <row r="583" spans="1:2">
      <c r="A583" s="398"/>
      <c r="B583" s="399"/>
    </row>
    <row r="584" spans="1:2">
      <c r="A584" s="398"/>
    </row>
    <row r="585" spans="1:2">
      <c r="A585" s="398"/>
    </row>
    <row r="586" spans="1:2">
      <c r="A586" s="398"/>
    </row>
    <row r="587" spans="1:2">
      <c r="A587" s="398"/>
    </row>
    <row r="588" spans="1:2">
      <c r="A588" s="398"/>
    </row>
    <row r="589" spans="1:2">
      <c r="A589" s="398"/>
    </row>
    <row r="590" spans="1:2">
      <c r="A590" s="398"/>
    </row>
    <row r="591" spans="1:2">
      <c r="A591" s="398"/>
    </row>
    <row r="592" spans="1:2">
      <c r="A592" s="398"/>
    </row>
    <row r="593" spans="1:1">
      <c r="A593" s="398"/>
    </row>
    <row r="594" spans="1:1">
      <c r="A594" s="398"/>
    </row>
    <row r="595" spans="1:1">
      <c r="A595" s="398"/>
    </row>
    <row r="596" spans="1:1">
      <c r="A596" s="398"/>
    </row>
    <row r="597" spans="1:1">
      <c r="A597" s="398"/>
    </row>
    <row r="598" spans="1:1">
      <c r="A598" s="398"/>
    </row>
    <row r="599" spans="1:1">
      <c r="A599" s="398"/>
    </row>
    <row r="600" spans="1:1">
      <c r="A600" s="398"/>
    </row>
    <row r="601" spans="1:1">
      <c r="A601" s="398"/>
    </row>
    <row r="602" spans="1:1">
      <c r="A602" s="398"/>
    </row>
    <row r="603" spans="1:1">
      <c r="A603" s="398"/>
    </row>
    <row r="604" spans="1:1">
      <c r="A604" s="398"/>
    </row>
    <row r="605" spans="1:1">
      <c r="A605" s="398"/>
    </row>
    <row r="606" spans="1:1">
      <c r="A606" s="398"/>
    </row>
    <row r="607" spans="1:1">
      <c r="A607" s="398"/>
    </row>
    <row r="608" spans="1:1">
      <c r="A608" s="398"/>
    </row>
    <row r="609" spans="1:1">
      <c r="A609" s="398"/>
    </row>
    <row r="610" spans="1:1">
      <c r="A610" s="398"/>
    </row>
    <row r="611" spans="1:1">
      <c r="A611" s="398"/>
    </row>
    <row r="612" spans="1:1">
      <c r="A612" s="398"/>
    </row>
    <row r="613" spans="1:1">
      <c r="A613" s="398"/>
    </row>
    <row r="614" spans="1:1">
      <c r="A614" s="398"/>
    </row>
    <row r="615" spans="1:1">
      <c r="A615" s="398"/>
    </row>
    <row r="616" spans="1:1">
      <c r="A616" s="398"/>
    </row>
    <row r="617" spans="1:1">
      <c r="A617" s="398"/>
    </row>
    <row r="618" spans="1:1">
      <c r="A618" s="398"/>
    </row>
    <row r="619" spans="1:1">
      <c r="A619" s="398"/>
    </row>
    <row r="620" spans="1:1">
      <c r="A620" s="398"/>
    </row>
    <row r="621" spans="1:1">
      <c r="A621" s="398"/>
    </row>
    <row r="622" spans="1:1">
      <c r="A622" s="398"/>
    </row>
    <row r="623" spans="1:1">
      <c r="A623" s="398"/>
    </row>
    <row r="624" spans="1:1">
      <c r="A624" s="398"/>
    </row>
    <row r="625" spans="1:1">
      <c r="A625" s="398"/>
    </row>
    <row r="626" spans="1:1">
      <c r="A626" s="398"/>
    </row>
    <row r="627" spans="1:1">
      <c r="A627" s="398"/>
    </row>
    <row r="628" spans="1:1">
      <c r="A628" s="398"/>
    </row>
    <row r="629" spans="1:1">
      <c r="A629" s="398"/>
    </row>
    <row r="630" spans="1:1">
      <c r="A630" s="398"/>
    </row>
    <row r="631" spans="1:1">
      <c r="A631" s="398"/>
    </row>
    <row r="632" spans="1:1">
      <c r="A632" s="398"/>
    </row>
    <row r="633" spans="1:1">
      <c r="A633" s="398"/>
    </row>
    <row r="634" spans="1:1">
      <c r="A634" s="398"/>
    </row>
    <row r="635" spans="1:1">
      <c r="A635" s="398"/>
    </row>
    <row r="636" spans="1:1">
      <c r="A636" s="398"/>
    </row>
    <row r="637" spans="1:1">
      <c r="A637" s="398"/>
    </row>
    <row r="638" spans="1:1">
      <c r="A638" s="398"/>
    </row>
    <row r="639" spans="1:1">
      <c r="A639" s="398"/>
    </row>
    <row r="640" spans="1:1">
      <c r="A640" s="398"/>
    </row>
    <row r="641" spans="1:1">
      <c r="A641" s="398"/>
    </row>
    <row r="642" spans="1:1">
      <c r="A642" s="398"/>
    </row>
    <row r="643" spans="1:1">
      <c r="A643" s="398"/>
    </row>
    <row r="644" spans="1:1">
      <c r="A644" s="398"/>
    </row>
    <row r="645" spans="1:1">
      <c r="A645" s="398"/>
    </row>
    <row r="646" spans="1:1">
      <c r="A646" s="398"/>
    </row>
    <row r="647" spans="1:1">
      <c r="A647" s="398"/>
    </row>
    <row r="648" spans="1:1">
      <c r="A648" s="398"/>
    </row>
    <row r="649" spans="1:1">
      <c r="A649" s="398"/>
    </row>
    <row r="650" spans="1:1">
      <c r="A650" s="398"/>
    </row>
    <row r="651" spans="1:1">
      <c r="A651" s="398"/>
    </row>
    <row r="652" spans="1:1">
      <c r="A652" s="398"/>
    </row>
    <row r="653" spans="1:1">
      <c r="A653" s="398"/>
    </row>
    <row r="654" spans="1:1">
      <c r="A654" s="398"/>
    </row>
    <row r="655" spans="1:1">
      <c r="A655" s="398"/>
    </row>
    <row r="656" spans="1:1">
      <c r="A656" s="398"/>
    </row>
    <row r="657" spans="1:1">
      <c r="A657" s="398"/>
    </row>
    <row r="658" spans="1:1">
      <c r="A658" s="398"/>
    </row>
    <row r="659" spans="1:1">
      <c r="A659" s="398"/>
    </row>
    <row r="660" spans="1:1">
      <c r="A660" s="398"/>
    </row>
    <row r="661" spans="1:1">
      <c r="A661" s="398"/>
    </row>
    <row r="662" spans="1:1">
      <c r="A662" s="398"/>
    </row>
    <row r="663" spans="1:1">
      <c r="A663" s="398"/>
    </row>
    <row r="664" spans="1:1">
      <c r="A664" s="398"/>
    </row>
    <row r="665" spans="1:1">
      <c r="A665" s="398"/>
    </row>
    <row r="666" spans="1:1">
      <c r="A666" s="398"/>
    </row>
    <row r="667" spans="1:1">
      <c r="A667" s="398"/>
    </row>
    <row r="668" spans="1:1">
      <c r="A668" s="398"/>
    </row>
    <row r="669" spans="1:1">
      <c r="A669" s="398"/>
    </row>
    <row r="670" spans="1:1">
      <c r="A670" s="398"/>
    </row>
    <row r="671" spans="1:1">
      <c r="A671" s="398"/>
    </row>
    <row r="672" spans="1:1">
      <c r="A672" s="398"/>
    </row>
    <row r="673" spans="1:1">
      <c r="A673" s="398"/>
    </row>
    <row r="674" spans="1:1">
      <c r="A674" s="398"/>
    </row>
    <row r="675" spans="1:1">
      <c r="A675" s="398"/>
    </row>
    <row r="676" spans="1:1">
      <c r="A676" s="398"/>
    </row>
    <row r="677" spans="1:1">
      <c r="A677" s="398"/>
    </row>
    <row r="678" spans="1:1">
      <c r="A678" s="398"/>
    </row>
    <row r="679" spans="1:1">
      <c r="A679" s="398"/>
    </row>
    <row r="680" spans="1:1">
      <c r="A680" s="398"/>
    </row>
    <row r="681" spans="1:1">
      <c r="A681" s="398"/>
    </row>
    <row r="682" spans="1:1">
      <c r="A682" s="398"/>
    </row>
    <row r="683" spans="1:1">
      <c r="A683" s="398"/>
    </row>
    <row r="684" spans="1:1">
      <c r="A684" s="398"/>
    </row>
    <row r="685" spans="1:1">
      <c r="A685" s="398"/>
    </row>
    <row r="686" spans="1:1">
      <c r="A686" s="398"/>
    </row>
    <row r="687" spans="1:1">
      <c r="A687" s="398"/>
    </row>
    <row r="688" spans="1:1">
      <c r="A688" s="398"/>
    </row>
    <row r="689" spans="1:1">
      <c r="A689" s="398"/>
    </row>
    <row r="690" spans="1:1">
      <c r="A690" s="398"/>
    </row>
    <row r="691" spans="1:1">
      <c r="A691" s="398"/>
    </row>
    <row r="692" spans="1:1">
      <c r="A692" s="398"/>
    </row>
  </sheetData>
  <mergeCells count="17">
    <mergeCell ref="D94:D99"/>
    <mergeCell ref="E94:E99"/>
    <mergeCell ref="F94:F99"/>
    <mergeCell ref="A102:A105"/>
    <mergeCell ref="A9:A18"/>
    <mergeCell ref="A78:A88"/>
    <mergeCell ref="A91:A92"/>
    <mergeCell ref="A94:A99"/>
    <mergeCell ref="C94:C99"/>
    <mergeCell ref="A151:A152"/>
    <mergeCell ref="A154:A155"/>
    <mergeCell ref="C102:C105"/>
    <mergeCell ref="C110:C111"/>
    <mergeCell ref="A123:A129"/>
    <mergeCell ref="A133:A134"/>
    <mergeCell ref="A136:A141"/>
    <mergeCell ref="C143:C146"/>
  </mergeCells>
  <pageMargins left="0.98425196850393704" right="0.27559055118110237" top="0.74803149606299213" bottom="0.74803149606299213" header="0.31496062992125984" footer="0.31496062992125984"/>
  <pageSetup paperSize="9" orientation="portrait" r:id="rId1"/>
  <headerFooter>
    <oddFooter>&amp;C&amp;P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0"/>
  <sheetViews>
    <sheetView topLeftCell="A57" zoomScaleSheetLayoutView="100" workbookViewId="0">
      <selection activeCell="F63" sqref="F63"/>
    </sheetView>
  </sheetViews>
  <sheetFormatPr defaultColWidth="9.140625" defaultRowHeight="11.25"/>
  <cols>
    <col min="1" max="1" width="6.7109375" style="407" customWidth="1"/>
    <col min="2" max="2" width="9.140625" style="541"/>
    <col min="3" max="3" width="45.7109375" style="551" customWidth="1"/>
    <col min="4" max="4" width="7.7109375" style="563" customWidth="1"/>
    <col min="5" max="5" width="9.7109375" style="542" customWidth="1"/>
    <col min="6" max="6" width="10.42578125" style="543" bestFit="1" customWidth="1"/>
    <col min="7" max="7" width="15.7109375" style="543" customWidth="1"/>
    <col min="8" max="16384" width="9.140625" style="407"/>
  </cols>
  <sheetData>
    <row r="1" spans="1:7">
      <c r="A1" s="908" t="s">
        <v>452</v>
      </c>
      <c r="B1" s="910" t="s">
        <v>453</v>
      </c>
      <c r="C1" s="912" t="s">
        <v>454</v>
      </c>
      <c r="D1" s="910" t="s">
        <v>455</v>
      </c>
      <c r="E1" s="914" t="s">
        <v>456</v>
      </c>
      <c r="F1" s="916" t="s">
        <v>457</v>
      </c>
      <c r="G1" s="905" t="s">
        <v>458</v>
      </c>
    </row>
    <row r="2" spans="1:7" ht="12" thickBot="1">
      <c r="A2" s="909"/>
      <c r="B2" s="911"/>
      <c r="C2" s="913"/>
      <c r="D2" s="911"/>
      <c r="E2" s="915"/>
      <c r="F2" s="917"/>
      <c r="G2" s="906"/>
    </row>
    <row r="3" spans="1:7" ht="12.75">
      <c r="A3" s="408"/>
      <c r="B3" s="408"/>
      <c r="C3" s="544"/>
      <c r="D3" s="408"/>
      <c r="E3" s="409"/>
      <c r="F3" s="410"/>
      <c r="G3" s="411"/>
    </row>
    <row r="4" spans="1:7" s="420" customFormat="1" ht="12.75">
      <c r="A4" s="412"/>
      <c r="B4" s="413"/>
      <c r="C4" s="414" t="s">
        <v>459</v>
      </c>
      <c r="D4" s="408"/>
      <c r="E4" s="417"/>
      <c r="F4" s="418"/>
      <c r="G4" s="419"/>
    </row>
    <row r="5" spans="1:7" s="420" customFormat="1" ht="12.75">
      <c r="A5" s="412"/>
      <c r="B5" s="413"/>
      <c r="C5" s="421"/>
      <c r="D5" s="408"/>
      <c r="E5" s="417"/>
      <c r="F5" s="418"/>
      <c r="G5" s="419"/>
    </row>
    <row r="6" spans="1:7" s="420" customFormat="1" ht="78" customHeight="1">
      <c r="A6" s="412"/>
      <c r="B6" s="413"/>
      <c r="C6" s="422" t="s">
        <v>460</v>
      </c>
      <c r="D6" s="408"/>
      <c r="E6" s="417"/>
      <c r="F6" s="418"/>
      <c r="G6" s="419"/>
    </row>
    <row r="7" spans="1:7" s="420" customFormat="1" ht="12.75">
      <c r="A7" s="413"/>
      <c r="B7" s="413"/>
      <c r="C7" s="422"/>
      <c r="D7" s="408"/>
      <c r="E7" s="417"/>
      <c r="F7" s="418"/>
      <c r="G7" s="419"/>
    </row>
    <row r="8" spans="1:7" s="420" customFormat="1" ht="25.5">
      <c r="A8" s="413"/>
      <c r="B8" s="413"/>
      <c r="C8" s="422" t="s">
        <v>461</v>
      </c>
      <c r="D8" s="408"/>
      <c r="E8" s="417"/>
      <c r="F8" s="418"/>
      <c r="G8" s="419"/>
    </row>
    <row r="9" spans="1:7" s="420" customFormat="1" ht="12.75">
      <c r="A9" s="413"/>
      <c r="B9" s="413"/>
      <c r="C9" s="422"/>
      <c r="D9" s="408"/>
      <c r="E9" s="417"/>
      <c r="F9" s="418"/>
      <c r="G9" s="419"/>
    </row>
    <row r="10" spans="1:7" s="420" customFormat="1" ht="142.5" customHeight="1">
      <c r="A10" s="413"/>
      <c r="B10" s="413"/>
      <c r="C10" s="422" t="s">
        <v>462</v>
      </c>
      <c r="D10" s="408"/>
      <c r="E10" s="417"/>
      <c r="F10" s="418"/>
      <c r="G10" s="419"/>
    </row>
    <row r="11" spans="1:7" s="420" customFormat="1" ht="12.75">
      <c r="A11" s="413"/>
      <c r="B11" s="413"/>
      <c r="C11" s="422"/>
      <c r="D11" s="408"/>
      <c r="E11" s="417"/>
      <c r="F11" s="418"/>
      <c r="G11" s="419"/>
    </row>
    <row r="12" spans="1:7" s="420" customFormat="1" ht="166.5" customHeight="1">
      <c r="A12" s="413"/>
      <c r="B12" s="413"/>
      <c r="C12" s="422" t="s">
        <v>463</v>
      </c>
      <c r="D12" s="408"/>
      <c r="E12" s="417"/>
      <c r="F12" s="418"/>
      <c r="G12" s="419"/>
    </row>
    <row r="13" spans="1:7" s="420" customFormat="1" ht="12.75">
      <c r="A13" s="412"/>
      <c r="B13" s="413"/>
      <c r="C13" s="422"/>
      <c r="D13" s="408"/>
      <c r="E13" s="417"/>
      <c r="F13" s="418"/>
      <c r="G13" s="419"/>
    </row>
    <row r="14" spans="1:7" s="420" customFormat="1" ht="66.75" customHeight="1">
      <c r="A14" s="412"/>
      <c r="B14" s="413"/>
      <c r="C14" s="422" t="s">
        <v>464</v>
      </c>
      <c r="D14" s="408"/>
      <c r="E14" s="417"/>
      <c r="F14" s="418"/>
      <c r="G14" s="419"/>
    </row>
    <row r="15" spans="1:7" s="420" customFormat="1" ht="12.75">
      <c r="A15" s="412"/>
      <c r="B15" s="413"/>
      <c r="C15" s="422"/>
      <c r="D15" s="408"/>
      <c r="E15" s="417"/>
      <c r="F15" s="418"/>
      <c r="G15" s="419"/>
    </row>
    <row r="16" spans="1:7" s="420" customFormat="1" ht="13.5" thickBot="1">
      <c r="A16" s="412"/>
      <c r="B16" s="413"/>
      <c r="C16" s="423"/>
      <c r="D16" s="408"/>
      <c r="E16" s="417"/>
      <c r="F16" s="418"/>
      <c r="G16" s="419"/>
    </row>
    <row r="17" spans="1:7" s="420" customFormat="1" ht="15.75" thickBot="1">
      <c r="A17" s="424" t="s">
        <v>4</v>
      </c>
      <c r="B17" s="425"/>
      <c r="C17" s="545" t="s">
        <v>13</v>
      </c>
      <c r="D17" s="553"/>
      <c r="E17" s="427"/>
      <c r="F17" s="428"/>
      <c r="G17" s="429"/>
    </row>
    <row r="18" spans="1:7" s="420" customFormat="1" ht="12.75">
      <c r="A18" s="430"/>
      <c r="B18" s="431"/>
      <c r="C18" s="546"/>
      <c r="D18" s="554"/>
      <c r="E18" s="432"/>
      <c r="F18" s="433"/>
      <c r="G18" s="434"/>
    </row>
    <row r="19" spans="1:7" s="420" customFormat="1" ht="165.75">
      <c r="A19" s="435" t="s">
        <v>2</v>
      </c>
      <c r="B19" s="436" t="s">
        <v>465</v>
      </c>
      <c r="C19" s="437" t="s">
        <v>466</v>
      </c>
      <c r="D19" s="555" t="s">
        <v>467</v>
      </c>
      <c r="E19" s="439">
        <v>1</v>
      </c>
      <c r="F19" s="440">
        <v>500</v>
      </c>
      <c r="G19" s="440">
        <f>E19*F19</f>
        <v>500</v>
      </c>
    </row>
    <row r="20" spans="1:7" s="420" customFormat="1" ht="12.75">
      <c r="A20" s="412"/>
      <c r="B20" s="413"/>
      <c r="C20" s="547"/>
      <c r="D20" s="408"/>
      <c r="E20" s="417"/>
      <c r="F20" s="418"/>
      <c r="G20" s="419"/>
    </row>
    <row r="21" spans="1:7" s="420" customFormat="1" ht="191.25" customHeight="1">
      <c r="A21" s="435" t="s">
        <v>3</v>
      </c>
      <c r="B21" s="436" t="s">
        <v>468</v>
      </c>
      <c r="C21" s="437" t="s">
        <v>469</v>
      </c>
      <c r="D21" s="555" t="s">
        <v>470</v>
      </c>
      <c r="E21" s="439">
        <v>0.57999999999999996</v>
      </c>
      <c r="F21" s="440">
        <v>7800</v>
      </c>
      <c r="G21" s="440">
        <f>E21*F21</f>
        <v>4524</v>
      </c>
    </row>
    <row r="22" spans="1:7" s="420" customFormat="1" ht="12.75">
      <c r="A22" s="435"/>
      <c r="B22" s="436"/>
      <c r="C22" s="437"/>
      <c r="D22" s="555"/>
      <c r="E22" s="439"/>
      <c r="F22" s="440"/>
      <c r="G22" s="440"/>
    </row>
    <row r="23" spans="1:7" s="420" customFormat="1" ht="153">
      <c r="A23" s="441" t="s">
        <v>17</v>
      </c>
      <c r="B23" s="442" t="s">
        <v>471</v>
      </c>
      <c r="C23" s="443" t="s">
        <v>472</v>
      </c>
      <c r="D23" s="556" t="s">
        <v>228</v>
      </c>
      <c r="E23" s="444">
        <v>4390</v>
      </c>
      <c r="F23" s="445">
        <v>5.3</v>
      </c>
      <c r="G23" s="445">
        <f>E23*F23</f>
        <v>23267</v>
      </c>
    </row>
    <row r="24" spans="1:7" s="420" customFormat="1" ht="12.75">
      <c r="A24" s="441"/>
      <c r="B24" s="442"/>
      <c r="C24" s="443"/>
      <c r="D24" s="557"/>
      <c r="E24" s="444"/>
      <c r="F24" s="445"/>
      <c r="G24" s="445"/>
    </row>
    <row r="25" spans="1:7" ht="105" customHeight="1">
      <c r="A25" s="441" t="s">
        <v>18</v>
      </c>
      <c r="B25" s="446" t="s">
        <v>473</v>
      </c>
      <c r="C25" s="437" t="s">
        <v>474</v>
      </c>
      <c r="D25" s="558" t="s">
        <v>475</v>
      </c>
      <c r="E25" s="444">
        <v>15</v>
      </c>
      <c r="F25" s="447">
        <v>15.9</v>
      </c>
      <c r="G25" s="447">
        <f>E25*F25</f>
        <v>238.5</v>
      </c>
    </row>
    <row r="26" spans="1:7" s="420" customFormat="1" ht="13.5" thickBot="1">
      <c r="A26" s="435"/>
      <c r="B26" s="436"/>
      <c r="C26" s="437"/>
      <c r="D26" s="555"/>
      <c r="E26" s="439"/>
      <c r="F26" s="440"/>
      <c r="G26" s="440"/>
    </row>
    <row r="27" spans="1:7" ht="15.75" thickBot="1">
      <c r="A27" s="448"/>
      <c r="B27" s="449"/>
      <c r="C27" s="548" t="s">
        <v>476</v>
      </c>
      <c r="D27" s="449"/>
      <c r="E27" s="450"/>
      <c r="F27" s="451"/>
      <c r="G27" s="452">
        <f>SUM(G19:G26)</f>
        <v>28529.5</v>
      </c>
    </row>
    <row r="28" spans="1:7" ht="15.75" thickBot="1">
      <c r="A28" s="424" t="s">
        <v>51</v>
      </c>
      <c r="B28" s="425"/>
      <c r="C28" s="545" t="s">
        <v>12</v>
      </c>
      <c r="D28" s="553"/>
      <c r="E28" s="453"/>
      <c r="F28" s="428"/>
      <c r="G28" s="429"/>
    </row>
    <row r="29" spans="1:7" ht="12.75">
      <c r="A29" s="412"/>
      <c r="B29" s="413"/>
      <c r="C29" s="547"/>
      <c r="D29" s="408"/>
      <c r="E29" s="416"/>
      <c r="F29" s="454"/>
      <c r="G29" s="418"/>
    </row>
    <row r="30" spans="1:7" ht="116.25" customHeight="1">
      <c r="A30" s="441" t="s">
        <v>53</v>
      </c>
      <c r="B30" s="446" t="s">
        <v>477</v>
      </c>
      <c r="C30" s="437" t="s">
        <v>478</v>
      </c>
      <c r="D30" s="558" t="s">
        <v>479</v>
      </c>
      <c r="E30" s="447">
        <v>1230</v>
      </c>
      <c r="F30" s="447">
        <v>31.8</v>
      </c>
      <c r="G30" s="447">
        <f>E30*F30</f>
        <v>39114</v>
      </c>
    </row>
    <row r="31" spans="1:7" ht="12.75">
      <c r="A31" s="441"/>
      <c r="B31" s="446"/>
      <c r="C31" s="437"/>
      <c r="D31" s="558"/>
      <c r="E31" s="447"/>
      <c r="F31" s="447"/>
      <c r="G31" s="447"/>
    </row>
    <row r="32" spans="1:7" ht="219" customHeight="1">
      <c r="A32" s="455" t="s">
        <v>55</v>
      </c>
      <c r="B32" s="456" t="s">
        <v>480</v>
      </c>
      <c r="C32" s="457" t="s">
        <v>481</v>
      </c>
      <c r="D32" s="559"/>
      <c r="E32" s="459"/>
      <c r="F32" s="458"/>
      <c r="G32" s="447"/>
    </row>
    <row r="33" spans="1:7" ht="25.5">
      <c r="A33" s="455"/>
      <c r="B33" s="456"/>
      <c r="C33" s="457" t="s">
        <v>482</v>
      </c>
      <c r="D33" s="560"/>
      <c r="E33" s="461"/>
      <c r="F33" s="459"/>
      <c r="G33" s="447"/>
    </row>
    <row r="34" spans="1:7" ht="12.75">
      <c r="A34" s="455"/>
      <c r="B34" s="456"/>
      <c r="C34" s="457"/>
      <c r="D34" s="560"/>
      <c r="E34" s="461"/>
      <c r="F34" s="459"/>
      <c r="G34" s="447"/>
    </row>
    <row r="35" spans="1:7" ht="12.75" customHeight="1">
      <c r="A35" s="455" t="s">
        <v>56</v>
      </c>
      <c r="B35" s="462" t="s">
        <v>483</v>
      </c>
      <c r="C35" s="463" t="s">
        <v>484</v>
      </c>
      <c r="D35" s="560" t="s">
        <v>475</v>
      </c>
      <c r="E35" s="461">
        <v>413</v>
      </c>
      <c r="F35" s="459">
        <v>84.8</v>
      </c>
      <c r="G35" s="447">
        <f>E35*F35</f>
        <v>35022.400000000001</v>
      </c>
    </row>
    <row r="36" spans="1:7" ht="12.75" customHeight="1">
      <c r="A36" s="455" t="s">
        <v>58</v>
      </c>
      <c r="B36" s="462" t="s">
        <v>485</v>
      </c>
      <c r="C36" s="463" t="s">
        <v>486</v>
      </c>
      <c r="D36" s="560" t="s">
        <v>475</v>
      </c>
      <c r="E36" s="461">
        <v>908</v>
      </c>
      <c r="F36" s="459">
        <v>68.900000000000006</v>
      </c>
      <c r="G36" s="447">
        <f t="shared" ref="G36:G37" si="0">E36*F36</f>
        <v>62561.200000000004</v>
      </c>
    </row>
    <row r="37" spans="1:7" ht="12.75" customHeight="1">
      <c r="A37" s="455" t="s">
        <v>60</v>
      </c>
      <c r="B37" s="462" t="s">
        <v>487</v>
      </c>
      <c r="C37" s="463" t="s">
        <v>488</v>
      </c>
      <c r="D37" s="560" t="s">
        <v>475</v>
      </c>
      <c r="E37" s="461">
        <v>328</v>
      </c>
      <c r="F37" s="459">
        <v>53</v>
      </c>
      <c r="G37" s="447">
        <f t="shared" si="0"/>
        <v>17384</v>
      </c>
    </row>
    <row r="38" spans="1:7" ht="12.75" customHeight="1">
      <c r="A38" s="455"/>
      <c r="B38" s="462"/>
      <c r="C38" s="463"/>
      <c r="D38" s="560"/>
      <c r="E38" s="461"/>
      <c r="F38" s="459"/>
      <c r="G38" s="447"/>
    </row>
    <row r="39" spans="1:7" ht="243" customHeight="1">
      <c r="A39" s="441" t="s">
        <v>78</v>
      </c>
      <c r="B39" s="464" t="s">
        <v>489</v>
      </c>
      <c r="C39" s="437" t="s">
        <v>490</v>
      </c>
      <c r="D39" s="558" t="s">
        <v>479</v>
      </c>
      <c r="E39" s="447">
        <v>100</v>
      </c>
      <c r="F39" s="447">
        <v>84.8</v>
      </c>
      <c r="G39" s="447">
        <f>E39*F39</f>
        <v>8480</v>
      </c>
    </row>
    <row r="40" spans="1:7" ht="12.75">
      <c r="A40" s="441"/>
      <c r="B40" s="446"/>
      <c r="C40" s="437"/>
      <c r="D40" s="558"/>
      <c r="E40" s="447"/>
      <c r="F40" s="447"/>
      <c r="G40" s="447"/>
    </row>
    <row r="41" spans="1:7" ht="78.75" customHeight="1">
      <c r="A41" s="465" t="s">
        <v>78</v>
      </c>
      <c r="B41" s="466" t="s">
        <v>491</v>
      </c>
      <c r="C41" s="437" t="s">
        <v>492</v>
      </c>
      <c r="D41" s="561"/>
      <c r="E41" s="467"/>
      <c r="F41" s="468"/>
      <c r="G41" s="447"/>
    </row>
    <row r="42" spans="1:7" ht="12.75">
      <c r="A42" s="465"/>
      <c r="B42" s="469"/>
      <c r="C42" s="470"/>
      <c r="D42" s="560"/>
      <c r="E42" s="460"/>
      <c r="F42" s="471"/>
      <c r="G42" s="447"/>
    </row>
    <row r="43" spans="1:7" ht="14.25">
      <c r="A43" s="465" t="s">
        <v>81</v>
      </c>
      <c r="B43" s="466" t="s">
        <v>491</v>
      </c>
      <c r="C43" s="437" t="s">
        <v>493</v>
      </c>
      <c r="D43" s="560" t="s">
        <v>475</v>
      </c>
      <c r="E43" s="461">
        <v>500</v>
      </c>
      <c r="F43" s="472">
        <v>8.48</v>
      </c>
      <c r="G43" s="447">
        <f>E43*F43</f>
        <v>4240</v>
      </c>
    </row>
    <row r="44" spans="1:7" ht="14.25">
      <c r="A44" s="465" t="s">
        <v>82</v>
      </c>
      <c r="B44" s="466" t="s">
        <v>491</v>
      </c>
      <c r="C44" s="437" t="s">
        <v>494</v>
      </c>
      <c r="D44" s="560" t="s">
        <v>475</v>
      </c>
      <c r="E44" s="461">
        <v>225</v>
      </c>
      <c r="F44" s="472">
        <v>8.48</v>
      </c>
      <c r="G44" s="447">
        <f t="shared" ref="G44:G47" si="1">E44*F44</f>
        <v>1908</v>
      </c>
    </row>
    <row r="45" spans="1:7" ht="14.25">
      <c r="A45" s="465" t="s">
        <v>84</v>
      </c>
      <c r="B45" s="466" t="s">
        <v>491</v>
      </c>
      <c r="C45" s="437" t="s">
        <v>495</v>
      </c>
      <c r="D45" s="560" t="s">
        <v>475</v>
      </c>
      <c r="E45" s="461">
        <v>135</v>
      </c>
      <c r="F45" s="472">
        <v>8.48</v>
      </c>
      <c r="G45" s="447">
        <f t="shared" si="1"/>
        <v>1144.8</v>
      </c>
    </row>
    <row r="46" spans="1:7" ht="14.25">
      <c r="A46" s="465" t="s">
        <v>191</v>
      </c>
      <c r="B46" s="466" t="s">
        <v>491</v>
      </c>
      <c r="C46" s="437" t="s">
        <v>496</v>
      </c>
      <c r="D46" s="560" t="s">
        <v>475</v>
      </c>
      <c r="E46" s="461">
        <v>48</v>
      </c>
      <c r="F46" s="472">
        <v>8.48</v>
      </c>
      <c r="G46" s="447">
        <f t="shared" si="1"/>
        <v>407.04</v>
      </c>
    </row>
    <row r="47" spans="1:7" ht="12.75">
      <c r="A47" s="465" t="s">
        <v>192</v>
      </c>
      <c r="B47" s="466" t="s">
        <v>491</v>
      </c>
      <c r="C47" s="437" t="s">
        <v>497</v>
      </c>
      <c r="D47" s="560" t="s">
        <v>479</v>
      </c>
      <c r="E47" s="461">
        <v>743</v>
      </c>
      <c r="F47" s="472">
        <v>15.9</v>
      </c>
      <c r="G47" s="447">
        <f t="shared" si="1"/>
        <v>11813.7</v>
      </c>
    </row>
    <row r="48" spans="1:7" ht="12.75">
      <c r="A48" s="473"/>
      <c r="B48" s="474"/>
      <c r="C48" s="475"/>
      <c r="D48" s="562"/>
      <c r="E48" s="476"/>
      <c r="F48" s="476"/>
      <c r="G48" s="476"/>
    </row>
    <row r="49" spans="1:7" ht="151.5" customHeight="1">
      <c r="A49" s="441" t="s">
        <v>87</v>
      </c>
      <c r="B49" s="446" t="s">
        <v>498</v>
      </c>
      <c r="C49" s="437" t="s">
        <v>499</v>
      </c>
      <c r="D49" s="558" t="s">
        <v>265</v>
      </c>
      <c r="E49" s="447">
        <v>100</v>
      </c>
      <c r="F49" s="447">
        <v>5.3</v>
      </c>
      <c r="G49" s="447">
        <f>E49*F49</f>
        <v>530</v>
      </c>
    </row>
    <row r="50" spans="1:7" ht="12.75">
      <c r="A50" s="441"/>
      <c r="B50" s="446"/>
      <c r="C50" s="437"/>
      <c r="D50" s="558"/>
      <c r="E50" s="447"/>
      <c r="F50" s="447"/>
      <c r="G50" s="447"/>
    </row>
    <row r="51" spans="1:7" ht="129.75" customHeight="1">
      <c r="A51" s="441" t="s">
        <v>245</v>
      </c>
      <c r="B51" s="446" t="s">
        <v>500</v>
      </c>
      <c r="C51" s="437" t="s">
        <v>501</v>
      </c>
      <c r="D51" s="558" t="s">
        <v>479</v>
      </c>
      <c r="E51" s="447">
        <v>908</v>
      </c>
      <c r="F51" s="447">
        <v>21.2</v>
      </c>
      <c r="G51" s="447">
        <f>E51*F51</f>
        <v>19249.599999999999</v>
      </c>
    </row>
    <row r="52" spans="1:7" ht="12.75">
      <c r="A52" s="441"/>
      <c r="B52" s="446"/>
      <c r="C52" s="437"/>
      <c r="D52" s="558"/>
      <c r="E52" s="447"/>
      <c r="F52" s="447"/>
      <c r="G52" s="447"/>
    </row>
    <row r="53" spans="1:7" ht="142.5" customHeight="1">
      <c r="A53" s="441" t="s">
        <v>247</v>
      </c>
      <c r="B53" s="446" t="s">
        <v>500</v>
      </c>
      <c r="C53" s="437" t="s">
        <v>502</v>
      </c>
      <c r="D53" s="558" t="s">
        <v>479</v>
      </c>
      <c r="E53" s="447">
        <v>7145</v>
      </c>
      <c r="F53" s="447">
        <v>42.4</v>
      </c>
      <c r="G53" s="447">
        <f>E53*F53</f>
        <v>302948</v>
      </c>
    </row>
    <row r="54" spans="1:7" ht="12.75">
      <c r="A54" s="441"/>
      <c r="B54" s="446"/>
      <c r="C54" s="437"/>
      <c r="D54" s="558"/>
      <c r="E54" s="447"/>
      <c r="F54" s="447"/>
      <c r="G54" s="447"/>
    </row>
    <row r="55" spans="1:7" ht="127.5">
      <c r="A55" s="441" t="s">
        <v>249</v>
      </c>
      <c r="B55" s="446" t="s">
        <v>503</v>
      </c>
      <c r="C55" s="437" t="s">
        <v>504</v>
      </c>
      <c r="D55" s="558" t="s">
        <v>265</v>
      </c>
      <c r="E55" s="447">
        <v>4750</v>
      </c>
      <c r="F55" s="447">
        <v>3.18</v>
      </c>
      <c r="G55" s="447">
        <f>E55*F55</f>
        <v>15105</v>
      </c>
    </row>
    <row r="56" spans="1:7" ht="12.75">
      <c r="B56" s="446"/>
      <c r="C56" s="437"/>
      <c r="D56" s="558"/>
      <c r="E56" s="447"/>
      <c r="F56" s="447"/>
      <c r="G56" s="447"/>
    </row>
    <row r="57" spans="1:7" ht="114.75" customHeight="1">
      <c r="A57" s="441" t="s">
        <v>252</v>
      </c>
      <c r="B57" s="446" t="s">
        <v>505</v>
      </c>
      <c r="C57" s="437" t="s">
        <v>506</v>
      </c>
      <c r="D57" s="558"/>
      <c r="E57" s="447"/>
      <c r="F57" s="447"/>
      <c r="G57" s="447"/>
    </row>
    <row r="58" spans="1:7" ht="12.75">
      <c r="A58" s="441"/>
      <c r="B58" s="477" t="s">
        <v>507</v>
      </c>
      <c r="C58" s="549" t="s">
        <v>508</v>
      </c>
      <c r="D58" s="557" t="s">
        <v>509</v>
      </c>
      <c r="E58" s="445">
        <v>60</v>
      </c>
      <c r="F58" s="445">
        <v>31.8</v>
      </c>
      <c r="G58" s="445">
        <f>E58*F58</f>
        <v>1908</v>
      </c>
    </row>
    <row r="59" spans="1:7" ht="12.75">
      <c r="A59" s="441"/>
      <c r="B59" s="477" t="s">
        <v>507</v>
      </c>
      <c r="C59" s="549" t="s">
        <v>510</v>
      </c>
      <c r="D59" s="557" t="s">
        <v>509</v>
      </c>
      <c r="E59" s="445">
        <v>495</v>
      </c>
      <c r="F59" s="445">
        <v>26.5</v>
      </c>
      <c r="G59" s="445">
        <f t="shared" ref="G59:G60" si="2">E59*F59</f>
        <v>13117.5</v>
      </c>
    </row>
    <row r="60" spans="1:7" ht="12.75">
      <c r="A60" s="441"/>
      <c r="B60" s="477" t="s">
        <v>507</v>
      </c>
      <c r="C60" s="549" t="s">
        <v>511</v>
      </c>
      <c r="D60" s="557" t="s">
        <v>509</v>
      </c>
      <c r="E60" s="445">
        <v>144</v>
      </c>
      <c r="F60" s="445">
        <v>21.2</v>
      </c>
      <c r="G60" s="445">
        <f t="shared" si="2"/>
        <v>3052.7999999999997</v>
      </c>
    </row>
    <row r="61" spans="1:7" ht="12.75">
      <c r="A61" s="441"/>
      <c r="B61" s="477"/>
      <c r="C61" s="549"/>
      <c r="D61" s="557"/>
      <c r="E61" s="445"/>
      <c r="F61" s="445"/>
      <c r="G61" s="445"/>
    </row>
    <row r="62" spans="1:7" ht="102.75" customHeight="1">
      <c r="A62" s="441" t="s">
        <v>254</v>
      </c>
      <c r="B62" s="446" t="s">
        <v>505</v>
      </c>
      <c r="C62" s="437" t="s">
        <v>512</v>
      </c>
      <c r="D62" s="560" t="s">
        <v>475</v>
      </c>
      <c r="E62" s="445">
        <v>407</v>
      </c>
      <c r="F62" s="445">
        <v>84.8</v>
      </c>
      <c r="G62" s="445">
        <f>E62*F62</f>
        <v>34513.599999999999</v>
      </c>
    </row>
    <row r="63" spans="1:7" ht="12.75">
      <c r="A63" s="441"/>
      <c r="B63" s="477"/>
      <c r="C63" s="437"/>
      <c r="E63" s="407"/>
      <c r="F63" s="407"/>
      <c r="G63" s="407"/>
    </row>
    <row r="64" spans="1:7" ht="13.5" thickBot="1">
      <c r="A64" s="441"/>
      <c r="B64" s="477"/>
      <c r="C64" s="437"/>
      <c r="E64" s="407"/>
      <c r="F64" s="407"/>
      <c r="G64" s="407"/>
    </row>
    <row r="65" spans="1:7" ht="15.75" thickBot="1">
      <c r="A65" s="448"/>
      <c r="B65" s="478"/>
      <c r="C65" s="548" t="s">
        <v>513</v>
      </c>
      <c r="D65" s="449"/>
      <c r="E65" s="450"/>
      <c r="F65" s="451"/>
      <c r="G65" s="452">
        <f>SUM(G30:G64)</f>
        <v>572499.64</v>
      </c>
    </row>
    <row r="66" spans="1:7" ht="15.75" thickBot="1">
      <c r="A66" s="479">
        <v>3</v>
      </c>
      <c r="B66" s="425"/>
      <c r="C66" s="545" t="s">
        <v>514</v>
      </c>
      <c r="D66" s="553"/>
      <c r="E66" s="480"/>
      <c r="F66" s="426"/>
      <c r="G66" s="481"/>
    </row>
    <row r="67" spans="1:7" ht="12.75">
      <c r="A67" s="415"/>
      <c r="B67" s="413"/>
      <c r="C67" s="482"/>
      <c r="D67" s="408"/>
      <c r="E67" s="483"/>
      <c r="F67" s="415"/>
      <c r="G67" s="440"/>
    </row>
    <row r="68" spans="1:7" ht="204" customHeight="1">
      <c r="A68" s="441" t="s">
        <v>139</v>
      </c>
      <c r="B68" s="446" t="s">
        <v>515</v>
      </c>
      <c r="C68" s="437" t="s">
        <v>516</v>
      </c>
      <c r="D68" s="558" t="s">
        <v>517</v>
      </c>
      <c r="E68" s="484">
        <v>1013</v>
      </c>
      <c r="F68" s="440">
        <v>138.19999999999999</v>
      </c>
      <c r="G68" s="440">
        <f>E68*F68</f>
        <v>139996.59999999998</v>
      </c>
    </row>
    <row r="69" spans="1:7" ht="12.75">
      <c r="A69" s="435"/>
      <c r="B69" s="436"/>
      <c r="C69" s="443"/>
      <c r="D69" s="555"/>
      <c r="E69" s="440"/>
      <c r="F69" s="440"/>
      <c r="G69" s="440"/>
    </row>
    <row r="70" spans="1:7" ht="153" customHeight="1">
      <c r="A70" s="435" t="s">
        <v>141</v>
      </c>
      <c r="B70" s="436" t="s">
        <v>518</v>
      </c>
      <c r="C70" s="209" t="s">
        <v>270</v>
      </c>
      <c r="D70" s="555" t="s">
        <v>265</v>
      </c>
      <c r="E70" s="440">
        <v>3420</v>
      </c>
      <c r="F70" s="440">
        <v>111</v>
      </c>
      <c r="G70" s="440">
        <f>E70*F70</f>
        <v>379620</v>
      </c>
    </row>
    <row r="71" spans="1:7" ht="13.5" thickBot="1">
      <c r="A71" s="485"/>
      <c r="B71" s="436"/>
      <c r="C71" s="486"/>
      <c r="D71" s="555"/>
      <c r="E71" s="440"/>
      <c r="F71" s="440"/>
      <c r="G71" s="440"/>
    </row>
    <row r="72" spans="1:7" ht="15.75" thickBot="1">
      <c r="A72" s="448"/>
      <c r="B72" s="478"/>
      <c r="C72" s="548" t="s">
        <v>519</v>
      </c>
      <c r="D72" s="449"/>
      <c r="E72" s="450"/>
      <c r="F72" s="451"/>
      <c r="G72" s="452">
        <f>SUM(G68:G71)</f>
        <v>519616.6</v>
      </c>
    </row>
    <row r="73" spans="1:7" s="488" customFormat="1" ht="15.75" thickBot="1">
      <c r="A73" s="479">
        <v>4</v>
      </c>
      <c r="B73" s="425"/>
      <c r="C73" s="545" t="s">
        <v>79</v>
      </c>
      <c r="D73" s="553"/>
      <c r="E73" s="480"/>
      <c r="F73" s="426"/>
      <c r="G73" s="487"/>
    </row>
    <row r="74" spans="1:7" s="488" customFormat="1" ht="15">
      <c r="A74" s="489"/>
      <c r="B74" s="490"/>
      <c r="C74" s="550"/>
      <c r="D74" s="540"/>
      <c r="E74" s="491"/>
      <c r="F74" s="489"/>
      <c r="G74" s="492"/>
    </row>
    <row r="75" spans="1:7" ht="114" customHeight="1">
      <c r="A75" s="493" t="s">
        <v>274</v>
      </c>
      <c r="B75" s="494" t="s">
        <v>520</v>
      </c>
      <c r="C75" s="443" t="s">
        <v>521</v>
      </c>
      <c r="E75" s="407"/>
      <c r="F75" s="407"/>
      <c r="G75" s="407"/>
    </row>
    <row r="76" spans="1:7" s="488" customFormat="1" ht="25.5">
      <c r="A76" s="489"/>
      <c r="B76" s="490"/>
      <c r="C76" s="443" t="s">
        <v>522</v>
      </c>
      <c r="D76" s="558" t="s">
        <v>523</v>
      </c>
      <c r="E76" s="438">
        <v>145</v>
      </c>
      <c r="F76" s="440">
        <v>201.4</v>
      </c>
      <c r="G76" s="440">
        <f>E76*F76</f>
        <v>29203</v>
      </c>
    </row>
    <row r="77" spans="1:7" ht="12.75">
      <c r="A77" s="493"/>
      <c r="B77" s="490"/>
      <c r="C77" s="495"/>
      <c r="D77" s="558"/>
      <c r="E77" s="496"/>
      <c r="F77" s="447"/>
      <c r="G77" s="440"/>
    </row>
    <row r="78" spans="1:7" ht="154.5" customHeight="1">
      <c r="A78" s="493" t="s">
        <v>276</v>
      </c>
      <c r="B78" s="494" t="s">
        <v>524</v>
      </c>
      <c r="C78" s="443" t="s">
        <v>525</v>
      </c>
      <c r="E78" s="407"/>
      <c r="F78" s="407"/>
      <c r="G78" s="407"/>
    </row>
    <row r="79" spans="1:7" ht="14.25">
      <c r="A79" s="493"/>
      <c r="B79" s="490"/>
      <c r="C79" s="495" t="s">
        <v>526</v>
      </c>
      <c r="D79" s="558" t="s">
        <v>475</v>
      </c>
      <c r="E79" s="496">
        <v>28.5</v>
      </c>
      <c r="F79" s="447">
        <v>1886.8</v>
      </c>
      <c r="G79" s="440">
        <f>E79*F79</f>
        <v>53773.799999999996</v>
      </c>
    </row>
    <row r="80" spans="1:7" ht="12.75">
      <c r="A80" s="493"/>
      <c r="B80" s="490"/>
      <c r="C80" s="495"/>
      <c r="D80" s="558"/>
      <c r="E80" s="496"/>
      <c r="F80" s="447"/>
      <c r="G80" s="440"/>
    </row>
    <row r="81" spans="1:7" ht="141" customHeight="1">
      <c r="A81" s="493" t="s">
        <v>527</v>
      </c>
      <c r="B81" s="494" t="s">
        <v>528</v>
      </c>
      <c r="C81" s="443" t="s">
        <v>529</v>
      </c>
      <c r="D81" s="558" t="s">
        <v>73</v>
      </c>
      <c r="E81" s="496">
        <v>855</v>
      </c>
      <c r="F81" s="447">
        <v>11.66</v>
      </c>
      <c r="G81" s="440">
        <f>E81*F81</f>
        <v>9969.2999999999993</v>
      </c>
    </row>
    <row r="82" spans="1:7" ht="13.5" thickBot="1">
      <c r="A82" s="493"/>
      <c r="B82" s="494"/>
      <c r="C82" s="495"/>
      <c r="D82" s="558"/>
      <c r="E82" s="496"/>
      <c r="F82" s="447"/>
      <c r="G82" s="440"/>
    </row>
    <row r="83" spans="1:7" ht="15.75" thickBot="1">
      <c r="A83" s="448"/>
      <c r="B83" s="478"/>
      <c r="C83" s="548" t="s">
        <v>530</v>
      </c>
      <c r="D83" s="449"/>
      <c r="E83" s="450"/>
      <c r="F83" s="451"/>
      <c r="G83" s="452">
        <f>SUM(G76:G82)</f>
        <v>92946.099999999991</v>
      </c>
    </row>
    <row r="84" spans="1:7" s="497" customFormat="1" ht="15.75" thickBot="1">
      <c r="A84" s="479">
        <v>5</v>
      </c>
      <c r="B84" s="425"/>
      <c r="C84" s="545" t="s">
        <v>531</v>
      </c>
      <c r="D84" s="553"/>
      <c r="E84" s="480"/>
      <c r="F84" s="426"/>
      <c r="G84" s="487"/>
    </row>
    <row r="85" spans="1:7" s="497" customFormat="1" ht="12.75">
      <c r="A85" s="412"/>
      <c r="B85" s="413"/>
      <c r="C85" s="547"/>
      <c r="D85" s="408"/>
      <c r="E85" s="454"/>
      <c r="F85" s="418"/>
      <c r="G85" s="419"/>
    </row>
    <row r="86" spans="1:7" ht="90.75" customHeight="1">
      <c r="A86" s="435" t="s">
        <v>283</v>
      </c>
      <c r="B86" s="422"/>
      <c r="C86" s="498" t="s">
        <v>532</v>
      </c>
      <c r="D86" s="555" t="s">
        <v>265</v>
      </c>
      <c r="E86" s="440">
        <v>25</v>
      </c>
      <c r="F86" s="440">
        <v>222.6</v>
      </c>
      <c r="G86" s="440">
        <f>E86*F86</f>
        <v>5565</v>
      </c>
    </row>
    <row r="87" spans="1:7" ht="90.75" customHeight="1">
      <c r="A87" s="435" t="s">
        <v>292</v>
      </c>
      <c r="B87" s="446"/>
      <c r="C87" s="500" t="s">
        <v>533</v>
      </c>
      <c r="D87" s="564"/>
      <c r="E87" s="501"/>
      <c r="F87" s="501"/>
      <c r="G87" s="440"/>
    </row>
    <row r="88" spans="1:7" ht="14.25">
      <c r="A88" s="435"/>
      <c r="B88" s="446"/>
      <c r="C88" s="502" t="s">
        <v>534</v>
      </c>
      <c r="D88" s="558" t="s">
        <v>475</v>
      </c>
      <c r="E88" s="496">
        <v>6</v>
      </c>
      <c r="F88" s="447">
        <v>106</v>
      </c>
      <c r="G88" s="440">
        <f>E88*F88</f>
        <v>636</v>
      </c>
    </row>
    <row r="89" spans="1:7" ht="15" thickBot="1">
      <c r="A89" s="435"/>
      <c r="B89" s="503"/>
      <c r="C89" s="502" t="s">
        <v>535</v>
      </c>
      <c r="D89" s="558" t="s">
        <v>475</v>
      </c>
      <c r="E89" s="496">
        <v>6</v>
      </c>
      <c r="F89" s="447">
        <v>84.8</v>
      </c>
      <c r="G89" s="440">
        <f>E89*F89</f>
        <v>508.79999999999995</v>
      </c>
    </row>
    <row r="90" spans="1:7" ht="15.75" thickBot="1">
      <c r="A90" s="504"/>
      <c r="B90" s="907" t="s">
        <v>536</v>
      </c>
      <c r="C90" s="907"/>
      <c r="D90" s="565"/>
      <c r="E90" s="506"/>
      <c r="F90" s="505"/>
      <c r="G90" s="507">
        <f>SUM(G86:G89)</f>
        <v>6709.8</v>
      </c>
    </row>
    <row r="91" spans="1:7" s="497" customFormat="1" ht="15.75" thickBot="1">
      <c r="A91" s="479">
        <v>7</v>
      </c>
      <c r="B91" s="425"/>
      <c r="C91" s="426" t="s">
        <v>537</v>
      </c>
      <c r="D91" s="553"/>
      <c r="E91" s="480"/>
      <c r="F91" s="426"/>
      <c r="G91" s="487"/>
    </row>
    <row r="92" spans="1:7" s="497" customFormat="1" ht="12.75">
      <c r="A92" s="412"/>
      <c r="B92" s="413"/>
      <c r="C92" s="547"/>
      <c r="D92" s="408"/>
      <c r="E92" s="454"/>
      <c r="F92" s="418"/>
      <c r="G92" s="419"/>
    </row>
    <row r="93" spans="1:7" s="512" customFormat="1" ht="12.75">
      <c r="A93" s="508" t="s">
        <v>538</v>
      </c>
      <c r="B93" s="509"/>
      <c r="C93" s="509" t="s">
        <v>281</v>
      </c>
      <c r="D93" s="566"/>
      <c r="E93" s="510"/>
      <c r="F93" s="511"/>
      <c r="G93" s="879">
        <f>SUM(G96:G109)</f>
        <v>6260</v>
      </c>
    </row>
    <row r="94" spans="1:7" ht="294.75" customHeight="1">
      <c r="A94" s="435" t="s">
        <v>539</v>
      </c>
      <c r="B94" s="513" t="s">
        <v>540</v>
      </c>
      <c r="C94" s="443" t="s">
        <v>541</v>
      </c>
      <c r="D94" s="567"/>
      <c r="E94" s="514"/>
      <c r="F94" s="515"/>
      <c r="G94" s="515"/>
    </row>
    <row r="95" spans="1:7" ht="38.25">
      <c r="A95" s="435" t="s">
        <v>542</v>
      </c>
      <c r="B95" s="446" t="s">
        <v>543</v>
      </c>
      <c r="C95" s="502" t="s">
        <v>544</v>
      </c>
      <c r="D95" s="564"/>
      <c r="E95" s="501"/>
      <c r="F95" s="501"/>
      <c r="G95" s="440"/>
    </row>
    <row r="96" spans="1:7" ht="12.75">
      <c r="A96" s="435"/>
      <c r="B96" s="446"/>
      <c r="C96" s="437" t="s">
        <v>545</v>
      </c>
      <c r="D96" s="568" t="s">
        <v>467</v>
      </c>
      <c r="E96" s="516">
        <v>1</v>
      </c>
      <c r="F96" s="440">
        <v>490</v>
      </c>
      <c r="G96" s="440">
        <f>E96*F96</f>
        <v>490</v>
      </c>
    </row>
    <row r="97" spans="1:7" ht="12.75">
      <c r="A97" s="517"/>
      <c r="B97" s="518"/>
      <c r="C97" s="437" t="s">
        <v>546</v>
      </c>
      <c r="D97" s="568" t="s">
        <v>467</v>
      </c>
      <c r="E97" s="516">
        <v>1</v>
      </c>
      <c r="F97" s="440">
        <v>490</v>
      </c>
      <c r="G97" s="440">
        <f>E97*F97</f>
        <v>490</v>
      </c>
    </row>
    <row r="98" spans="1:7" ht="12.75">
      <c r="A98" s="517"/>
      <c r="B98" s="518"/>
      <c r="C98" s="437"/>
      <c r="D98" s="568"/>
      <c r="E98" s="516"/>
      <c r="F98" s="440"/>
      <c r="G98" s="440"/>
    </row>
    <row r="99" spans="1:7" s="521" customFormat="1" ht="51">
      <c r="A99" s="435" t="s">
        <v>547</v>
      </c>
      <c r="B99" s="519" t="s">
        <v>548</v>
      </c>
      <c r="C99" s="422" t="s">
        <v>549</v>
      </c>
      <c r="D99" s="555"/>
      <c r="E99" s="520"/>
      <c r="F99" s="440"/>
      <c r="G99" s="440"/>
    </row>
    <row r="100" spans="1:7" ht="12.75">
      <c r="A100" s="517"/>
      <c r="B100" s="518"/>
      <c r="C100" s="437"/>
      <c r="D100" s="568"/>
      <c r="E100" s="516"/>
      <c r="F100" s="440"/>
      <c r="G100" s="440"/>
    </row>
    <row r="101" spans="1:7" s="521" customFormat="1" ht="12.75">
      <c r="A101" s="422"/>
      <c r="B101" s="522"/>
      <c r="C101" s="499" t="s">
        <v>550</v>
      </c>
      <c r="D101" s="558" t="s">
        <v>467</v>
      </c>
      <c r="E101" s="523">
        <v>2</v>
      </c>
      <c r="F101" s="447">
        <v>570</v>
      </c>
      <c r="G101" s="447">
        <f>E101*F101</f>
        <v>1140</v>
      </c>
    </row>
    <row r="102" spans="1:7" s="521" customFormat="1" ht="12.75">
      <c r="A102" s="422"/>
      <c r="B102" s="522"/>
      <c r="C102" s="499" t="s">
        <v>551</v>
      </c>
      <c r="D102" s="558" t="s">
        <v>467</v>
      </c>
      <c r="E102" s="523">
        <v>2</v>
      </c>
      <c r="F102" s="447">
        <v>490</v>
      </c>
      <c r="G102" s="447">
        <f t="shared" ref="G102:G103" si="3">E102*F102</f>
        <v>980</v>
      </c>
    </row>
    <row r="103" spans="1:7" s="521" customFormat="1" ht="12.75">
      <c r="A103" s="422"/>
      <c r="B103" s="522"/>
      <c r="C103" s="499" t="s">
        <v>552</v>
      </c>
      <c r="D103" s="558" t="s">
        <v>467</v>
      </c>
      <c r="E103" s="523">
        <v>4</v>
      </c>
      <c r="F103" s="447">
        <v>490</v>
      </c>
      <c r="G103" s="447">
        <f t="shared" si="3"/>
        <v>1960</v>
      </c>
    </row>
    <row r="104" spans="1:7" s="521" customFormat="1" ht="12.75">
      <c r="A104" s="422"/>
      <c r="B104" s="522"/>
      <c r="C104" s="499"/>
      <c r="D104" s="558"/>
      <c r="E104" s="523"/>
      <c r="F104" s="447"/>
      <c r="G104" s="447"/>
    </row>
    <row r="105" spans="1:7" s="521" customFormat="1" ht="63.75">
      <c r="A105" s="422" t="s">
        <v>553</v>
      </c>
      <c r="B105" s="522" t="s">
        <v>548</v>
      </c>
      <c r="C105" s="524" t="s">
        <v>554</v>
      </c>
      <c r="D105" s="558"/>
      <c r="E105" s="525"/>
      <c r="F105" s="447"/>
      <c r="G105" s="447"/>
    </row>
    <row r="106" spans="1:7" s="521" customFormat="1" ht="12.75">
      <c r="A106" s="422"/>
      <c r="B106" s="522"/>
      <c r="C106" s="422"/>
      <c r="D106" s="558"/>
      <c r="E106" s="523"/>
      <c r="F106" s="447"/>
      <c r="G106" s="447"/>
    </row>
    <row r="107" spans="1:7" s="521" customFormat="1" ht="12.75">
      <c r="A107" s="422"/>
      <c r="B107" s="522"/>
      <c r="C107" s="499" t="s">
        <v>555</v>
      </c>
      <c r="D107" s="558" t="s">
        <v>467</v>
      </c>
      <c r="E107" s="523">
        <v>1</v>
      </c>
      <c r="F107" s="447">
        <v>490</v>
      </c>
      <c r="G107" s="447">
        <f>E107*F107</f>
        <v>490</v>
      </c>
    </row>
    <row r="108" spans="1:7" s="521" customFormat="1" ht="15" customHeight="1">
      <c r="A108" s="435" t="s">
        <v>556</v>
      </c>
      <c r="B108" s="519" t="s">
        <v>557</v>
      </c>
      <c r="C108" s="422" t="s">
        <v>558</v>
      </c>
      <c r="D108" s="555"/>
      <c r="E108" s="526"/>
      <c r="F108" s="440"/>
      <c r="G108" s="440"/>
    </row>
    <row r="109" spans="1:7" s="521" customFormat="1" ht="12.75">
      <c r="A109" s="435"/>
      <c r="B109" s="519"/>
      <c r="C109" s="437" t="s">
        <v>559</v>
      </c>
      <c r="D109" s="555" t="s">
        <v>467</v>
      </c>
      <c r="E109" s="526">
        <v>2</v>
      </c>
      <c r="F109" s="440">
        <v>355</v>
      </c>
      <c r="G109" s="440">
        <f>E109*F109</f>
        <v>710</v>
      </c>
    </row>
    <row r="110" spans="1:7" ht="12.75">
      <c r="A110" s="422"/>
      <c r="B110" s="522"/>
      <c r="C110" s="499"/>
      <c r="D110" s="558"/>
      <c r="E110" s="523"/>
      <c r="F110" s="447"/>
      <c r="G110" s="447"/>
    </row>
    <row r="111" spans="1:7" ht="12.75">
      <c r="A111" s="527" t="s">
        <v>560</v>
      </c>
      <c r="B111" s="528"/>
      <c r="C111" s="509" t="s">
        <v>311</v>
      </c>
      <c r="D111" s="569"/>
      <c r="E111" s="529"/>
      <c r="F111" s="530"/>
      <c r="G111" s="531">
        <f>SUM(G115:G121)</f>
        <v>4081</v>
      </c>
    </row>
    <row r="112" spans="1:7" ht="12.75">
      <c r="A112" s="532"/>
      <c r="B112" s="522"/>
      <c r="C112" s="422"/>
      <c r="D112" s="558"/>
      <c r="E112" s="533"/>
      <c r="F112" s="447"/>
      <c r="G112" s="447"/>
    </row>
    <row r="113" spans="1:7" ht="102" customHeight="1">
      <c r="A113" s="477"/>
      <c r="B113" s="442" t="s">
        <v>561</v>
      </c>
      <c r="C113" s="534" t="s">
        <v>562</v>
      </c>
      <c r="D113" s="558"/>
      <c r="E113" s="533"/>
      <c r="F113" s="447"/>
      <c r="G113" s="447"/>
    </row>
    <row r="114" spans="1:7" ht="12.75">
      <c r="A114" s="532"/>
      <c r="B114" s="442"/>
      <c r="C114" s="422"/>
      <c r="D114" s="558"/>
      <c r="E114" s="533"/>
      <c r="F114" s="447"/>
      <c r="G114" s="447"/>
    </row>
    <row r="115" spans="1:7" ht="51.75" customHeight="1">
      <c r="A115" s="477" t="s">
        <v>563</v>
      </c>
      <c r="B115" s="442"/>
      <c r="C115" s="443" t="s">
        <v>564</v>
      </c>
      <c r="D115" s="558" t="s">
        <v>523</v>
      </c>
      <c r="E115" s="447">
        <v>565</v>
      </c>
      <c r="F115" s="447">
        <v>6.5</v>
      </c>
      <c r="G115" s="447">
        <f>E115*F115</f>
        <v>3672.5</v>
      </c>
    </row>
    <row r="116" spans="1:7" ht="12.75">
      <c r="A116" s="522"/>
      <c r="B116" s="442"/>
      <c r="C116" s="437"/>
      <c r="D116" s="558"/>
      <c r="E116" s="447"/>
      <c r="F116" s="447"/>
      <c r="G116" s="447"/>
    </row>
    <row r="117" spans="1:7" ht="65.25" customHeight="1">
      <c r="A117" s="477" t="s">
        <v>565</v>
      </c>
      <c r="B117" s="442"/>
      <c r="C117" s="443" t="s">
        <v>566</v>
      </c>
      <c r="D117" s="558" t="s">
        <v>523</v>
      </c>
      <c r="E117" s="447">
        <v>34</v>
      </c>
      <c r="F117" s="447">
        <v>6.5</v>
      </c>
      <c r="G117" s="447">
        <f>E117*F117</f>
        <v>221</v>
      </c>
    </row>
    <row r="118" spans="1:7" ht="12.75">
      <c r="A118" s="522"/>
      <c r="B118" s="522"/>
      <c r="C118" s="443"/>
      <c r="D118" s="558"/>
      <c r="E118" s="447"/>
      <c r="F118" s="447"/>
      <c r="G118" s="447"/>
    </row>
    <row r="119" spans="1:7" ht="103.5" customHeight="1">
      <c r="A119" s="535"/>
      <c r="B119" s="519" t="s">
        <v>567</v>
      </c>
      <c r="C119" s="422" t="s">
        <v>568</v>
      </c>
      <c r="D119" s="558"/>
      <c r="E119" s="447"/>
      <c r="F119" s="447"/>
      <c r="G119" s="447"/>
    </row>
    <row r="120" spans="1:7" ht="12.75">
      <c r="A120" s="522"/>
      <c r="B120" s="519"/>
      <c r="C120" s="443"/>
      <c r="D120" s="558"/>
      <c r="E120" s="447"/>
      <c r="F120" s="447"/>
      <c r="G120" s="447"/>
    </row>
    <row r="121" spans="1:7" ht="38.25" customHeight="1">
      <c r="A121" s="535" t="s">
        <v>569</v>
      </c>
      <c r="B121" s="519"/>
      <c r="C121" s="443" t="s">
        <v>570</v>
      </c>
      <c r="D121" s="570" t="s">
        <v>265</v>
      </c>
      <c r="E121" s="447">
        <v>2.5</v>
      </c>
      <c r="F121" s="447">
        <v>75</v>
      </c>
      <c r="G121" s="447">
        <f>E121*F121</f>
        <v>187.5</v>
      </c>
    </row>
    <row r="122" spans="1:7" ht="12.75">
      <c r="A122" s="522"/>
      <c r="B122" s="519"/>
      <c r="C122" s="437"/>
      <c r="D122" s="558"/>
      <c r="E122" s="447"/>
      <c r="F122" s="447"/>
      <c r="G122" s="447"/>
    </row>
    <row r="123" spans="1:7" ht="12.75">
      <c r="A123" s="527" t="s">
        <v>571</v>
      </c>
      <c r="B123" s="528"/>
      <c r="C123" s="509" t="s">
        <v>572</v>
      </c>
      <c r="D123" s="569"/>
      <c r="E123" s="529"/>
      <c r="F123" s="530"/>
      <c r="G123" s="530">
        <f>SUM(G127)</f>
        <v>1920</v>
      </c>
    </row>
    <row r="124" spans="1:7" ht="12.75" customHeight="1">
      <c r="A124" s="536"/>
      <c r="B124" s="422"/>
      <c r="C124" s="552" t="s">
        <v>573</v>
      </c>
      <c r="D124" s="558"/>
      <c r="E124" s="537"/>
      <c r="F124" s="447"/>
      <c r="G124" s="538"/>
    </row>
    <row r="125" spans="1:7" ht="179.25" customHeight="1">
      <c r="A125" s="535"/>
      <c r="B125" s="422" t="s">
        <v>574</v>
      </c>
      <c r="C125" s="502" t="s">
        <v>575</v>
      </c>
      <c r="D125" s="558"/>
      <c r="E125" s="537"/>
      <c r="F125" s="447"/>
      <c r="G125" s="538"/>
    </row>
    <row r="126" spans="1:7" ht="15">
      <c r="A126" s="539"/>
      <c r="B126" s="540"/>
      <c r="C126" s="502"/>
      <c r="D126" s="558"/>
      <c r="E126" s="537"/>
      <c r="F126" s="447"/>
      <c r="G126" s="538"/>
    </row>
    <row r="127" spans="1:7" ht="12.75">
      <c r="A127" s="522" t="s">
        <v>576</v>
      </c>
      <c r="C127" s="499" t="s">
        <v>577</v>
      </c>
      <c r="D127" s="558" t="s">
        <v>467</v>
      </c>
      <c r="E127" s="537">
        <v>4</v>
      </c>
      <c r="F127" s="447">
        <v>480</v>
      </c>
      <c r="G127" s="538">
        <f>E127*F127</f>
        <v>1920</v>
      </c>
    </row>
    <row r="128" spans="1:7" ht="12.75">
      <c r="A128" s="527" t="s">
        <v>578</v>
      </c>
      <c r="B128" s="528"/>
      <c r="C128" s="509" t="s">
        <v>579</v>
      </c>
      <c r="D128" s="569"/>
      <c r="E128" s="529"/>
      <c r="F128" s="530"/>
      <c r="G128" s="530">
        <f>SUM(G130)</f>
        <v>74480</v>
      </c>
    </row>
    <row r="129" spans="1:7" ht="12.75">
      <c r="A129" s="536"/>
      <c r="B129" s="422"/>
      <c r="C129" s="552"/>
      <c r="D129" s="558"/>
      <c r="E129" s="537"/>
      <c r="F129" s="447"/>
      <c r="G129" s="538"/>
    </row>
    <row r="130" spans="1:7" ht="181.5" customHeight="1">
      <c r="A130" s="535" t="s">
        <v>580</v>
      </c>
      <c r="B130" s="442" t="s">
        <v>581</v>
      </c>
      <c r="C130" s="502" t="s">
        <v>582</v>
      </c>
      <c r="D130" s="558" t="s">
        <v>523</v>
      </c>
      <c r="E130" s="447">
        <v>152</v>
      </c>
      <c r="F130" s="447">
        <v>490</v>
      </c>
      <c r="G130" s="447">
        <f>E130*F130</f>
        <v>74480</v>
      </c>
    </row>
    <row r="131" spans="1:7" ht="13.5" thickBot="1">
      <c r="A131" s="522"/>
      <c r="B131" s="422"/>
      <c r="C131" s="437"/>
      <c r="D131" s="558"/>
      <c r="E131" s="523"/>
      <c r="F131" s="447"/>
      <c r="G131" s="447"/>
    </row>
    <row r="132" spans="1:7" ht="15.75" thickBot="1">
      <c r="A132" s="504"/>
      <c r="B132" s="907" t="s">
        <v>583</v>
      </c>
      <c r="C132" s="907"/>
      <c r="D132" s="565"/>
      <c r="E132" s="506"/>
      <c r="F132" s="505"/>
      <c r="G132" s="507">
        <f>G128+G123+G111+G93</f>
        <v>86741</v>
      </c>
    </row>
    <row r="135" spans="1:7" ht="12" thickBot="1"/>
    <row r="136" spans="1:7" ht="15">
      <c r="A136" s="897" t="s">
        <v>452</v>
      </c>
      <c r="B136" s="788"/>
      <c r="C136" s="899" t="s">
        <v>454</v>
      </c>
      <c r="D136" s="900"/>
      <c r="E136" s="789"/>
      <c r="F136" s="790"/>
      <c r="G136" s="903" t="s">
        <v>734</v>
      </c>
    </row>
    <row r="137" spans="1:7" ht="15.75" thickBot="1">
      <c r="A137" s="898"/>
      <c r="B137" s="791"/>
      <c r="C137" s="901"/>
      <c r="D137" s="902"/>
      <c r="E137" s="792"/>
      <c r="F137" s="793"/>
      <c r="G137" s="904"/>
    </row>
    <row r="138" spans="1:7" ht="15">
      <c r="A138" s="794"/>
      <c r="B138" s="795"/>
      <c r="C138" s="794"/>
      <c r="D138" s="794"/>
      <c r="E138" s="796"/>
      <c r="F138" s="784"/>
      <c r="G138" s="784"/>
    </row>
    <row r="139" spans="1:7" ht="15">
      <c r="A139" s="797">
        <v>1</v>
      </c>
      <c r="B139" s="798"/>
      <c r="C139" s="799" t="s">
        <v>13</v>
      </c>
      <c r="D139" s="800"/>
      <c r="E139" s="801"/>
      <c r="F139" s="802"/>
      <c r="G139" s="786">
        <f>G27</f>
        <v>28529.5</v>
      </c>
    </row>
    <row r="140" spans="1:7" ht="15">
      <c r="A140" s="797">
        <v>2</v>
      </c>
      <c r="B140" s="803"/>
      <c r="C140" s="799" t="s">
        <v>12</v>
      </c>
      <c r="D140" s="800"/>
      <c r="E140" s="804"/>
      <c r="F140" s="805"/>
      <c r="G140" s="787">
        <f>G65</f>
        <v>572499.64</v>
      </c>
    </row>
    <row r="141" spans="1:7" ht="15">
      <c r="A141" s="806">
        <v>3</v>
      </c>
      <c r="B141" s="803"/>
      <c r="C141" s="799" t="s">
        <v>514</v>
      </c>
      <c r="D141" s="800"/>
      <c r="E141" s="804"/>
      <c r="F141" s="805"/>
      <c r="G141" s="787">
        <f>G72</f>
        <v>519616.6</v>
      </c>
    </row>
    <row r="142" spans="1:7" ht="15">
      <c r="A142" s="806">
        <v>4</v>
      </c>
      <c r="B142" s="803"/>
      <c r="C142" s="799" t="s">
        <v>79</v>
      </c>
      <c r="D142" s="800"/>
      <c r="E142" s="804"/>
      <c r="F142" s="805"/>
      <c r="G142" s="787">
        <f>G83</f>
        <v>92946.099999999991</v>
      </c>
    </row>
    <row r="143" spans="1:7" ht="15">
      <c r="A143" s="807">
        <v>5</v>
      </c>
      <c r="B143" s="803"/>
      <c r="C143" s="808" t="s">
        <v>531</v>
      </c>
      <c r="D143" s="809"/>
      <c r="E143" s="804"/>
      <c r="F143" s="805"/>
      <c r="G143" s="787">
        <f>G90</f>
        <v>6709.8</v>
      </c>
    </row>
    <row r="144" spans="1:7" ht="15">
      <c r="A144" s="807">
        <v>7</v>
      </c>
      <c r="B144" s="803"/>
      <c r="C144" s="808" t="s">
        <v>537</v>
      </c>
      <c r="D144" s="809"/>
      <c r="E144" s="804"/>
      <c r="F144" s="805"/>
      <c r="G144" s="787">
        <f>G132</f>
        <v>86741</v>
      </c>
    </row>
    <row r="145" spans="1:7" ht="15">
      <c r="A145" s="810"/>
      <c r="B145" s="795"/>
      <c r="C145" s="811"/>
      <c r="D145" s="812"/>
      <c r="E145" s="796"/>
      <c r="F145" s="784"/>
      <c r="G145" s="784"/>
    </row>
    <row r="146" spans="1:7" ht="15">
      <c r="A146" s="810"/>
      <c r="B146" s="795"/>
      <c r="C146" s="813" t="s">
        <v>735</v>
      </c>
      <c r="D146" s="814"/>
      <c r="E146" s="801"/>
      <c r="F146" s="802"/>
      <c r="G146" s="786">
        <f>SUM(G139:G145)</f>
        <v>1307042.6400000001</v>
      </c>
    </row>
    <row r="147" spans="1:7" ht="15">
      <c r="A147" s="810"/>
      <c r="B147" s="795"/>
      <c r="C147" s="815"/>
      <c r="D147" s="812"/>
      <c r="E147" s="796"/>
      <c r="F147" s="784"/>
      <c r="G147" s="784"/>
    </row>
    <row r="148" spans="1:7" ht="15">
      <c r="A148" s="810"/>
      <c r="B148" s="795"/>
      <c r="C148" s="816" t="s">
        <v>736</v>
      </c>
      <c r="D148" s="814"/>
      <c r="E148" s="801"/>
      <c r="F148" s="802"/>
      <c r="G148" s="786">
        <f>G146*25%</f>
        <v>326760.66000000003</v>
      </c>
    </row>
    <row r="149" spans="1:7" ht="15">
      <c r="A149" s="810"/>
      <c r="B149" s="795"/>
      <c r="C149" s="815"/>
      <c r="D149" s="812"/>
      <c r="E149" s="796"/>
      <c r="F149" s="784"/>
      <c r="G149" s="785"/>
    </row>
    <row r="150" spans="1:7" ht="15.75" thickBot="1">
      <c r="A150" s="810"/>
      <c r="B150" s="795"/>
      <c r="C150" s="817" t="s">
        <v>737</v>
      </c>
      <c r="D150" s="818"/>
      <c r="E150" s="819"/>
      <c r="F150" s="820"/>
      <c r="G150" s="821">
        <f>SUM(G146:G149)</f>
        <v>1633803.3000000003</v>
      </c>
    </row>
  </sheetData>
  <mergeCells count="12">
    <mergeCell ref="A136:A137"/>
    <mergeCell ref="C136:D137"/>
    <mergeCell ref="G136:G137"/>
    <mergeCell ref="G1:G2"/>
    <mergeCell ref="B90:C90"/>
    <mergeCell ref="B132:C132"/>
    <mergeCell ref="A1:A2"/>
    <mergeCell ref="B1:B2"/>
    <mergeCell ref="C1:C2"/>
    <mergeCell ref="D1:D2"/>
    <mergeCell ref="E1:E2"/>
    <mergeCell ref="F1:F2"/>
  </mergeCells>
  <pageMargins left="0.70866141732283472" right="0.27559055118110237" top="0.74803149606299213" bottom="0.74803149606299213" header="0.31496062992125984" footer="0.31496062992125984"/>
  <pageSetup paperSize="9" scale="90" orientation="portrait" r:id="rId1"/>
  <headerFooter>
    <oddFooter>&amp;C&amp;P</oddFooter>
  </headerFooter>
  <rowBreaks count="2" manualBreakCount="2">
    <brk id="90" max="16383" man="1"/>
    <brk id="1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tabSelected="1" zoomScaleSheetLayoutView="100" workbookViewId="0">
      <selection activeCell="E57" sqref="E57"/>
    </sheetView>
  </sheetViews>
  <sheetFormatPr defaultColWidth="9.140625" defaultRowHeight="14.25"/>
  <cols>
    <col min="1" max="1" width="10.7109375" style="600" customWidth="1"/>
    <col min="2" max="2" width="39.7109375" style="601" customWidth="1"/>
    <col min="3" max="3" width="10.7109375" style="602" customWidth="1"/>
    <col min="4" max="4" width="12.7109375" style="602" customWidth="1"/>
    <col min="5" max="5" width="12.7109375" style="603" customWidth="1"/>
    <col min="6" max="6" width="15.7109375" style="603" customWidth="1"/>
    <col min="7" max="16384" width="9.140625" style="575"/>
  </cols>
  <sheetData>
    <row r="1" spans="1:6">
      <c r="A1" s="571" t="s">
        <v>584</v>
      </c>
      <c r="B1" s="572" t="s">
        <v>454</v>
      </c>
      <c r="C1" s="573" t="s">
        <v>585</v>
      </c>
      <c r="D1" s="573" t="s">
        <v>456</v>
      </c>
      <c r="E1" s="574" t="s">
        <v>749</v>
      </c>
      <c r="F1" s="574" t="s">
        <v>586</v>
      </c>
    </row>
    <row r="2" spans="1:6">
      <c r="A2" s="576"/>
      <c r="B2" s="577"/>
      <c r="C2" s="578"/>
      <c r="D2" s="578"/>
      <c r="E2" s="579"/>
      <c r="F2" s="579"/>
    </row>
    <row r="3" spans="1:6" ht="28.5">
      <c r="A3" s="580" t="s">
        <v>4</v>
      </c>
      <c r="B3" s="581" t="s">
        <v>587</v>
      </c>
      <c r="C3" s="582"/>
      <c r="D3" s="582"/>
      <c r="E3" s="583"/>
      <c r="F3" s="583"/>
    </row>
    <row r="4" spans="1:6" s="588" customFormat="1">
      <c r="A4" s="584"/>
      <c r="B4" s="585"/>
      <c r="C4" s="586"/>
      <c r="D4" s="586"/>
      <c r="E4" s="587"/>
      <c r="F4" s="587"/>
    </row>
    <row r="5" spans="1:6">
      <c r="A5" s="589"/>
      <c r="B5" s="590"/>
      <c r="C5" s="578"/>
      <c r="D5" s="578"/>
      <c r="E5" s="579"/>
      <c r="F5" s="579"/>
    </row>
    <row r="6" spans="1:6">
      <c r="A6" s="589" t="s">
        <v>2</v>
      </c>
      <c r="B6" s="590" t="s">
        <v>13</v>
      </c>
      <c r="C6" s="578"/>
      <c r="D6" s="578"/>
      <c r="E6" s="579"/>
      <c r="F6" s="579"/>
    </row>
    <row r="7" spans="1:6">
      <c r="A7" s="589"/>
      <c r="B7" s="590"/>
      <c r="C7" s="578"/>
      <c r="D7" s="578"/>
      <c r="E7" s="579"/>
      <c r="F7" s="579"/>
    </row>
    <row r="8" spans="1:6" ht="57">
      <c r="A8" s="576" t="s">
        <v>4</v>
      </c>
      <c r="B8" s="577" t="s">
        <v>588</v>
      </c>
      <c r="C8" s="578" t="s">
        <v>509</v>
      </c>
      <c r="D8" s="586">
        <v>0</v>
      </c>
      <c r="E8" s="579">
        <v>100</v>
      </c>
      <c r="F8" s="579">
        <f>D8*E8</f>
        <v>0</v>
      </c>
    </row>
    <row r="9" spans="1:6" ht="114">
      <c r="A9" s="576" t="s">
        <v>51</v>
      </c>
      <c r="B9" s="577" t="s">
        <v>589</v>
      </c>
      <c r="C9" s="578" t="s">
        <v>509</v>
      </c>
      <c r="D9" s="578">
        <v>560</v>
      </c>
      <c r="E9" s="579">
        <v>5.6</v>
      </c>
      <c r="F9" s="579">
        <f>D9*E9</f>
        <v>3136</v>
      </c>
    </row>
    <row r="10" spans="1:6">
      <c r="A10" s="576"/>
      <c r="B10" s="577"/>
      <c r="C10" s="578"/>
      <c r="D10" s="578"/>
      <c r="E10" s="579"/>
      <c r="F10" s="579"/>
    </row>
    <row r="11" spans="1:6" ht="28.5">
      <c r="A11" s="576" t="s">
        <v>138</v>
      </c>
      <c r="B11" s="577" t="s">
        <v>590</v>
      </c>
      <c r="C11" s="578" t="s">
        <v>14</v>
      </c>
      <c r="D11" s="578">
        <v>5</v>
      </c>
      <c r="E11" s="579">
        <v>550</v>
      </c>
      <c r="F11" s="579">
        <f>D11*E11</f>
        <v>2750</v>
      </c>
    </row>
    <row r="12" spans="1:6">
      <c r="A12" s="576"/>
      <c r="B12" s="577"/>
      <c r="C12" s="578"/>
      <c r="D12" s="578"/>
      <c r="E12" s="579"/>
      <c r="F12" s="579"/>
    </row>
    <row r="13" spans="1:6">
      <c r="A13" s="576"/>
      <c r="B13" s="590" t="s">
        <v>233</v>
      </c>
      <c r="C13" s="578"/>
      <c r="D13" s="578"/>
      <c r="E13" s="579"/>
      <c r="F13" s="591">
        <f>SUM(F8:F12)</f>
        <v>5886</v>
      </c>
    </row>
    <row r="14" spans="1:6">
      <c r="A14" s="576"/>
      <c r="B14" s="590"/>
      <c r="C14" s="578"/>
      <c r="D14" s="578"/>
      <c r="E14" s="579"/>
      <c r="F14" s="591"/>
    </row>
    <row r="15" spans="1:6">
      <c r="A15" s="589" t="s">
        <v>3</v>
      </c>
      <c r="B15" s="590" t="s">
        <v>12</v>
      </c>
      <c r="C15" s="578"/>
      <c r="D15" s="578"/>
      <c r="E15" s="579"/>
      <c r="F15" s="591"/>
    </row>
    <row r="16" spans="1:6">
      <c r="A16" s="576"/>
      <c r="B16" s="590"/>
      <c r="C16" s="578"/>
      <c r="D16" s="578"/>
      <c r="E16" s="579"/>
      <c r="F16" s="591"/>
    </row>
    <row r="17" spans="1:6" ht="142.5">
      <c r="A17" s="576" t="s">
        <v>4</v>
      </c>
      <c r="B17" s="577" t="s">
        <v>591</v>
      </c>
      <c r="C17" s="578" t="s">
        <v>592</v>
      </c>
      <c r="D17" s="578">
        <v>156.80000000000001</v>
      </c>
      <c r="E17" s="579">
        <v>159</v>
      </c>
      <c r="F17" s="579">
        <f>D17*E17</f>
        <v>24931.200000000001</v>
      </c>
    </row>
    <row r="18" spans="1:6">
      <c r="A18" s="576"/>
      <c r="B18" s="577"/>
      <c r="C18" s="578"/>
      <c r="D18" s="578"/>
      <c r="E18" s="579"/>
      <c r="F18" s="579"/>
    </row>
    <row r="19" spans="1:6" ht="142.5">
      <c r="A19" s="576" t="s">
        <v>51</v>
      </c>
      <c r="B19" s="577" t="s">
        <v>593</v>
      </c>
      <c r="C19" s="578" t="s">
        <v>592</v>
      </c>
      <c r="D19" s="578">
        <v>5.4</v>
      </c>
      <c r="E19" s="579">
        <v>144.16</v>
      </c>
      <c r="F19" s="579">
        <f>D19*E19</f>
        <v>778.46400000000006</v>
      </c>
    </row>
    <row r="20" spans="1:6">
      <c r="A20" s="576"/>
      <c r="B20" s="577"/>
      <c r="C20" s="578"/>
      <c r="D20" s="578"/>
      <c r="E20" s="579"/>
      <c r="F20" s="591"/>
    </row>
    <row r="21" spans="1:6" ht="142.5">
      <c r="A21" s="576" t="s">
        <v>138</v>
      </c>
      <c r="B21" s="577" t="s">
        <v>594</v>
      </c>
      <c r="C21" s="578" t="s">
        <v>592</v>
      </c>
      <c r="D21" s="578">
        <v>69.5</v>
      </c>
      <c r="E21" s="579">
        <v>190.8</v>
      </c>
      <c r="F21" s="579">
        <f>D21*E21</f>
        <v>13260.6</v>
      </c>
    </row>
    <row r="22" spans="1:6">
      <c r="A22" s="576"/>
      <c r="B22" s="592"/>
      <c r="C22" s="593"/>
      <c r="D22" s="578"/>
      <c r="E22" s="594"/>
      <c r="F22" s="591"/>
    </row>
    <row r="23" spans="1:6" ht="71.25">
      <c r="A23" s="576" t="s">
        <v>273</v>
      </c>
      <c r="B23" s="577" t="s">
        <v>595</v>
      </c>
      <c r="C23" s="578" t="s">
        <v>592</v>
      </c>
      <c r="D23" s="578">
        <v>139</v>
      </c>
      <c r="E23" s="579">
        <v>37.1</v>
      </c>
      <c r="F23" s="579">
        <f>D23*E23</f>
        <v>5156.9000000000005</v>
      </c>
    </row>
    <row r="24" spans="1:6">
      <c r="A24" s="576"/>
      <c r="B24" s="592"/>
      <c r="C24" s="593"/>
      <c r="D24" s="578"/>
      <c r="E24" s="594"/>
      <c r="F24" s="591"/>
    </row>
    <row r="25" spans="1:6" ht="71.25">
      <c r="A25" s="576" t="s">
        <v>279</v>
      </c>
      <c r="B25" s="577" t="s">
        <v>596</v>
      </c>
      <c r="C25" s="578" t="s">
        <v>597</v>
      </c>
      <c r="D25" s="578">
        <v>1309</v>
      </c>
      <c r="E25" s="579">
        <v>1.59</v>
      </c>
      <c r="F25" s="579">
        <f>D25*E25</f>
        <v>2081.31</v>
      </c>
    </row>
    <row r="26" spans="1:6">
      <c r="A26" s="576"/>
      <c r="B26" s="592"/>
      <c r="C26" s="593"/>
      <c r="D26" s="578"/>
      <c r="E26" s="594"/>
      <c r="F26" s="591"/>
    </row>
    <row r="27" spans="1:6" ht="185.25">
      <c r="A27" s="576" t="s">
        <v>349</v>
      </c>
      <c r="B27" s="577" t="s">
        <v>598</v>
      </c>
      <c r="C27" s="578" t="s">
        <v>592</v>
      </c>
      <c r="D27" s="578">
        <v>3.6</v>
      </c>
      <c r="E27" s="579">
        <v>144.16</v>
      </c>
      <c r="F27" s="579">
        <f>D27*E27</f>
        <v>518.976</v>
      </c>
    </row>
    <row r="28" spans="1:6">
      <c r="A28" s="576"/>
      <c r="B28" s="577"/>
      <c r="C28" s="578"/>
      <c r="D28" s="578"/>
      <c r="E28" s="579"/>
      <c r="F28" s="579"/>
    </row>
    <row r="29" spans="1:6" ht="185.25">
      <c r="A29" s="576" t="s">
        <v>351</v>
      </c>
      <c r="B29" s="577" t="s">
        <v>599</v>
      </c>
      <c r="C29" s="578" t="s">
        <v>592</v>
      </c>
      <c r="D29" s="578">
        <v>3.5</v>
      </c>
      <c r="E29" s="579">
        <v>144.16</v>
      </c>
      <c r="F29" s="579">
        <f>D29*E29</f>
        <v>504.56</v>
      </c>
    </row>
    <row r="30" spans="1:6">
      <c r="A30" s="576"/>
      <c r="B30" s="577"/>
      <c r="C30" s="578"/>
      <c r="D30" s="578"/>
      <c r="E30" s="579"/>
      <c r="F30" s="591"/>
    </row>
    <row r="31" spans="1:6">
      <c r="A31" s="576"/>
      <c r="B31" s="590" t="s">
        <v>266</v>
      </c>
      <c r="C31" s="578"/>
      <c r="D31" s="578"/>
      <c r="E31" s="579"/>
      <c r="F31" s="591">
        <f>SUM(F17:F30)</f>
        <v>47232.01</v>
      </c>
    </row>
    <row r="32" spans="1:6">
      <c r="A32" s="576"/>
      <c r="B32" s="577"/>
      <c r="C32" s="578"/>
      <c r="D32" s="578"/>
      <c r="E32" s="579"/>
      <c r="F32" s="579"/>
    </row>
    <row r="33" spans="1:6">
      <c r="A33" s="589" t="s">
        <v>17</v>
      </c>
      <c r="B33" s="590" t="s">
        <v>600</v>
      </c>
      <c r="C33" s="578"/>
      <c r="D33" s="578"/>
      <c r="E33" s="579"/>
      <c r="F33" s="579"/>
    </row>
    <row r="34" spans="1:6">
      <c r="A34" s="576"/>
      <c r="B34" s="577"/>
      <c r="C34" s="578"/>
      <c r="D34" s="578"/>
      <c r="E34" s="579"/>
      <c r="F34" s="579"/>
    </row>
    <row r="35" spans="1:6" ht="142.5">
      <c r="A35" s="576" t="s">
        <v>4</v>
      </c>
      <c r="B35" s="577" t="s">
        <v>601</v>
      </c>
      <c r="C35" s="578" t="s">
        <v>344</v>
      </c>
      <c r="D35" s="578">
        <v>560</v>
      </c>
      <c r="E35" s="579">
        <v>98</v>
      </c>
      <c r="F35" s="579">
        <f>D35*E35</f>
        <v>54880</v>
      </c>
    </row>
    <row r="36" spans="1:6">
      <c r="A36" s="576"/>
      <c r="B36" s="577"/>
      <c r="C36" s="578"/>
      <c r="D36" s="578"/>
      <c r="E36" s="579"/>
      <c r="F36" s="579"/>
    </row>
    <row r="37" spans="1:6" ht="156.75">
      <c r="A37" s="576" t="s">
        <v>51</v>
      </c>
      <c r="B37" s="577" t="s">
        <v>602</v>
      </c>
      <c r="C37" s="578" t="s">
        <v>344</v>
      </c>
      <c r="D37" s="578">
        <v>17</v>
      </c>
      <c r="E37" s="579">
        <v>180</v>
      </c>
      <c r="F37" s="579">
        <f>D37*E37</f>
        <v>3060</v>
      </c>
    </row>
    <row r="38" spans="1:6">
      <c r="A38" s="576"/>
      <c r="B38" s="577"/>
      <c r="C38" s="578"/>
      <c r="D38" s="578"/>
      <c r="E38" s="579"/>
      <c r="F38" s="579"/>
    </row>
    <row r="39" spans="1:6" ht="28.5">
      <c r="A39" s="576"/>
      <c r="B39" s="590" t="s">
        <v>603</v>
      </c>
      <c r="C39" s="578"/>
      <c r="D39" s="578"/>
      <c r="E39" s="579"/>
      <c r="F39" s="591">
        <f>SUM(F35:F38)</f>
        <v>57940</v>
      </c>
    </row>
    <row r="40" spans="1:6">
      <c r="A40" s="589"/>
      <c r="B40" s="577"/>
      <c r="C40" s="578"/>
      <c r="D40" s="578"/>
      <c r="E40" s="579"/>
      <c r="F40" s="579"/>
    </row>
    <row r="41" spans="1:6">
      <c r="A41" s="589" t="s">
        <v>18</v>
      </c>
      <c r="B41" s="590" t="s">
        <v>604</v>
      </c>
      <c r="C41" s="578"/>
      <c r="D41" s="578"/>
      <c r="E41" s="579"/>
      <c r="F41" s="579"/>
    </row>
    <row r="42" spans="1:6">
      <c r="A42" s="576"/>
      <c r="B42" s="577"/>
      <c r="C42" s="578"/>
      <c r="D42" s="578"/>
      <c r="E42" s="579"/>
      <c r="F42" s="579"/>
    </row>
    <row r="43" spans="1:6" ht="142.5">
      <c r="A43" s="576" t="s">
        <v>4</v>
      </c>
      <c r="B43" s="577" t="s">
        <v>605</v>
      </c>
      <c r="C43" s="578" t="s">
        <v>14</v>
      </c>
      <c r="D43" s="578">
        <v>3</v>
      </c>
      <c r="E43" s="579">
        <v>3650</v>
      </c>
      <c r="F43" s="579">
        <f>D43*E43</f>
        <v>10950</v>
      </c>
    </row>
    <row r="44" spans="1:6">
      <c r="A44" s="576"/>
      <c r="B44" s="577"/>
      <c r="C44" s="578"/>
      <c r="D44" s="578"/>
      <c r="E44" s="579"/>
      <c r="F44" s="579"/>
    </row>
    <row r="45" spans="1:6" ht="142.5">
      <c r="A45" s="576" t="s">
        <v>51</v>
      </c>
      <c r="B45" s="577" t="s">
        <v>606</v>
      </c>
      <c r="C45" s="578" t="s">
        <v>14</v>
      </c>
      <c r="D45" s="578">
        <v>2</v>
      </c>
      <c r="E45" s="579">
        <v>5100</v>
      </c>
      <c r="F45" s="579">
        <f>D45*E45</f>
        <v>10200</v>
      </c>
    </row>
    <row r="46" spans="1:6">
      <c r="A46" s="576"/>
      <c r="B46" s="577"/>
      <c r="C46" s="578"/>
      <c r="D46" s="578"/>
      <c r="E46" s="579"/>
      <c r="F46" s="579"/>
    </row>
    <row r="47" spans="1:6" ht="28.5">
      <c r="A47" s="576"/>
      <c r="B47" s="590" t="s">
        <v>607</v>
      </c>
      <c r="C47" s="578"/>
      <c r="D47" s="578"/>
      <c r="E47" s="579"/>
      <c r="F47" s="591">
        <f>SUM(F43:F46)</f>
        <v>21150</v>
      </c>
    </row>
    <row r="48" spans="1:6">
      <c r="A48" s="576"/>
      <c r="B48" s="577"/>
      <c r="C48" s="578"/>
      <c r="D48" s="578"/>
      <c r="E48" s="579"/>
      <c r="F48" s="579"/>
    </row>
    <row r="49" spans="1:6">
      <c r="A49" s="589" t="s">
        <v>162</v>
      </c>
      <c r="B49" s="590" t="s">
        <v>16</v>
      </c>
      <c r="C49" s="578"/>
      <c r="D49" s="578"/>
      <c r="E49" s="579"/>
      <c r="F49" s="579"/>
    </row>
    <row r="50" spans="1:6">
      <c r="A50" s="576"/>
      <c r="B50" s="577"/>
      <c r="C50" s="578"/>
      <c r="D50" s="578"/>
      <c r="E50" s="579"/>
      <c r="F50" s="579"/>
    </row>
    <row r="51" spans="1:6" ht="42.75">
      <c r="A51" s="576" t="s">
        <v>4</v>
      </c>
      <c r="B51" s="577" t="s">
        <v>608</v>
      </c>
      <c r="C51" s="578" t="s">
        <v>344</v>
      </c>
      <c r="D51" s="578">
        <v>1171</v>
      </c>
      <c r="E51" s="579">
        <v>3.9</v>
      </c>
      <c r="F51" s="579">
        <f>D51*E51</f>
        <v>4566.8999999999996</v>
      </c>
    </row>
    <row r="52" spans="1:6">
      <c r="A52" s="576"/>
      <c r="B52" s="577"/>
      <c r="C52" s="578"/>
      <c r="D52" s="578"/>
      <c r="E52" s="579"/>
      <c r="F52" s="579"/>
    </row>
    <row r="53" spans="1:6">
      <c r="A53" s="576" t="s">
        <v>51</v>
      </c>
      <c r="B53" s="577" t="s">
        <v>609</v>
      </c>
      <c r="C53" s="578" t="s">
        <v>14</v>
      </c>
      <c r="D53" s="578">
        <v>18</v>
      </c>
      <c r="E53" s="579">
        <v>39</v>
      </c>
      <c r="F53" s="579">
        <f>D53*E53</f>
        <v>702</v>
      </c>
    </row>
    <row r="54" spans="1:6">
      <c r="A54" s="576"/>
      <c r="B54" s="577"/>
      <c r="C54" s="578"/>
      <c r="D54" s="578"/>
      <c r="E54" s="579"/>
      <c r="F54" s="579"/>
    </row>
    <row r="55" spans="1:6" ht="42.75">
      <c r="A55" s="576" t="s">
        <v>138</v>
      </c>
      <c r="B55" s="577" t="s">
        <v>610</v>
      </c>
      <c r="C55" s="578" t="s">
        <v>44</v>
      </c>
      <c r="D55" s="578">
        <v>1</v>
      </c>
      <c r="E55" s="579">
        <v>3900</v>
      </c>
      <c r="F55" s="579">
        <f>D55*E55</f>
        <v>3900</v>
      </c>
    </row>
    <row r="56" spans="1:6">
      <c r="A56" s="576"/>
      <c r="B56" s="577"/>
      <c r="C56" s="578"/>
      <c r="D56" s="578"/>
      <c r="E56" s="579"/>
      <c r="F56" s="579"/>
    </row>
    <row r="57" spans="1:6" ht="28.5">
      <c r="A57" s="576" t="s">
        <v>273</v>
      </c>
      <c r="B57" s="577" t="s">
        <v>611</v>
      </c>
      <c r="C57" s="578" t="s">
        <v>44</v>
      </c>
      <c r="D57" s="578">
        <v>1</v>
      </c>
      <c r="E57" s="579">
        <v>7250</v>
      </c>
      <c r="F57" s="579">
        <f>D57*E57</f>
        <v>7250</v>
      </c>
    </row>
    <row r="58" spans="1:6">
      <c r="A58" s="576"/>
      <c r="B58" s="577"/>
      <c r="C58" s="578"/>
      <c r="D58" s="578"/>
      <c r="E58" s="579"/>
      <c r="F58" s="579"/>
    </row>
    <row r="59" spans="1:6">
      <c r="A59" s="576"/>
      <c r="B59" s="590" t="s">
        <v>278</v>
      </c>
      <c r="C59" s="578"/>
      <c r="D59" s="578"/>
      <c r="E59" s="579"/>
      <c r="F59" s="591">
        <f>SUM(F51:F58)</f>
        <v>16418.900000000001</v>
      </c>
    </row>
    <row r="60" spans="1:6">
      <c r="A60" s="576"/>
      <c r="B60" s="590"/>
      <c r="C60" s="578"/>
      <c r="D60" s="578"/>
      <c r="E60" s="579"/>
      <c r="F60" s="591"/>
    </row>
    <row r="61" spans="1:6" ht="28.5">
      <c r="A61" s="576"/>
      <c r="B61" s="590" t="s">
        <v>612</v>
      </c>
      <c r="C61" s="578"/>
      <c r="D61" s="578"/>
      <c r="E61" s="579"/>
      <c r="F61" s="591"/>
    </row>
    <row r="62" spans="1:6">
      <c r="A62" s="576"/>
      <c r="B62" s="590"/>
      <c r="C62" s="578"/>
      <c r="D62" s="578"/>
      <c r="E62" s="579"/>
      <c r="F62" s="591"/>
    </row>
    <row r="63" spans="1:6">
      <c r="A63" s="589" t="s">
        <v>2</v>
      </c>
      <c r="B63" s="590" t="s">
        <v>13</v>
      </c>
      <c r="C63" s="578"/>
      <c r="D63" s="578"/>
      <c r="E63" s="579"/>
      <c r="F63" s="591">
        <f>F13</f>
        <v>5886</v>
      </c>
    </row>
    <row r="64" spans="1:6">
      <c r="A64" s="589" t="s">
        <v>3</v>
      </c>
      <c r="B64" s="590" t="s">
        <v>12</v>
      </c>
      <c r="C64" s="578"/>
      <c r="D64" s="578"/>
      <c r="E64" s="579"/>
      <c r="F64" s="591">
        <f>F31</f>
        <v>47232.01</v>
      </c>
    </row>
    <row r="65" spans="1:6">
      <c r="A65" s="589" t="s">
        <v>17</v>
      </c>
      <c r="B65" s="590" t="s">
        <v>600</v>
      </c>
      <c r="C65" s="578"/>
      <c r="D65" s="578"/>
      <c r="E65" s="579"/>
      <c r="F65" s="591">
        <f>F39</f>
        <v>57940</v>
      </c>
    </row>
    <row r="66" spans="1:6">
      <c r="A66" s="589" t="s">
        <v>18</v>
      </c>
      <c r="B66" s="590" t="s">
        <v>604</v>
      </c>
      <c r="C66" s="578"/>
      <c r="D66" s="578"/>
      <c r="E66" s="579"/>
      <c r="F66" s="591">
        <f>F47</f>
        <v>21150</v>
      </c>
    </row>
    <row r="67" spans="1:6" ht="14.25" customHeight="1">
      <c r="A67" s="589" t="s">
        <v>162</v>
      </c>
      <c r="B67" s="590" t="s">
        <v>16</v>
      </c>
      <c r="C67" s="578"/>
      <c r="D67" s="578"/>
      <c r="E67" s="579"/>
      <c r="F67" s="591">
        <f>F59</f>
        <v>16418.900000000001</v>
      </c>
    </row>
    <row r="68" spans="1:6">
      <c r="A68" s="589"/>
      <c r="B68" s="590"/>
      <c r="C68" s="578"/>
      <c r="D68" s="578"/>
      <c r="E68" s="579"/>
      <c r="F68" s="591"/>
    </row>
    <row r="69" spans="1:6" ht="14.25" customHeight="1">
      <c r="A69" s="580"/>
      <c r="B69" s="581" t="s">
        <v>613</v>
      </c>
      <c r="C69" s="582"/>
      <c r="D69" s="582"/>
      <c r="E69" s="583"/>
      <c r="F69" s="595">
        <f>SUM(F63:F68)</f>
        <v>148626.91</v>
      </c>
    </row>
    <row r="70" spans="1:6">
      <c r="A70" s="596"/>
      <c r="B70" s="597"/>
      <c r="C70" s="598"/>
      <c r="D70" s="598"/>
      <c r="E70" s="599"/>
      <c r="F70" s="599"/>
    </row>
  </sheetData>
  <pageMargins left="0.70866141732283472" right="0.27559055118110237" top="0.74803149606299213" bottom="0.74803149606299213" header="0.31496062992125984" footer="0.31496062992125984"/>
  <pageSetup paperSize="9" scale="90" orientation="portrait"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9"/>
  <sheetViews>
    <sheetView topLeftCell="A22" zoomScaleSheetLayoutView="100" workbookViewId="0">
      <selection activeCell="E73" sqref="E73"/>
    </sheetView>
  </sheetViews>
  <sheetFormatPr defaultColWidth="9.140625" defaultRowHeight="14.25"/>
  <cols>
    <col min="1" max="1" width="10.7109375" style="609" customWidth="1"/>
    <col min="2" max="2" width="45.7109375" style="678" customWidth="1"/>
    <col min="3" max="3" width="8.28515625" style="678" customWidth="1"/>
    <col min="4" max="4" width="10.7109375" style="669" customWidth="1"/>
    <col min="5" max="5" width="12.7109375" style="678" customWidth="1"/>
    <col min="6" max="6" width="15.7109375" style="679" customWidth="1"/>
    <col min="7" max="16384" width="9.140625" style="609"/>
  </cols>
  <sheetData>
    <row r="1" spans="1:9" ht="15" thickBot="1">
      <c r="A1" s="604" t="s">
        <v>452</v>
      </c>
      <c r="B1" s="680" t="s">
        <v>454</v>
      </c>
      <c r="C1" s="605" t="s">
        <v>614</v>
      </c>
      <c r="D1" s="606" t="s">
        <v>456</v>
      </c>
      <c r="E1" s="607" t="s">
        <v>615</v>
      </c>
      <c r="F1" s="608" t="s">
        <v>616</v>
      </c>
    </row>
    <row r="2" spans="1:9" ht="15.75" thickBot="1">
      <c r="A2" s="610"/>
      <c r="B2" s="681" t="s">
        <v>617</v>
      </c>
      <c r="C2" s="612"/>
      <c r="D2" s="612"/>
      <c r="E2" s="611"/>
      <c r="F2" s="613"/>
    </row>
    <row r="3" spans="1:9" ht="15" thickBot="1">
      <c r="A3" s="614"/>
      <c r="B3" s="615"/>
      <c r="C3" s="616"/>
      <c r="D3" s="617"/>
      <c r="E3" s="617"/>
      <c r="F3" s="618"/>
      <c r="I3" s="619"/>
    </row>
    <row r="4" spans="1:9" ht="15.75" thickBot="1">
      <c r="A4" s="610" t="s">
        <v>4</v>
      </c>
      <c r="B4" s="681" t="s">
        <v>618</v>
      </c>
      <c r="C4" s="612"/>
      <c r="D4" s="612"/>
      <c r="E4" s="611"/>
      <c r="F4" s="613"/>
      <c r="I4" s="619"/>
    </row>
    <row r="5" spans="1:9">
      <c r="A5" s="620"/>
      <c r="B5" s="682"/>
      <c r="C5" s="621"/>
      <c r="D5" s="622"/>
      <c r="E5" s="623"/>
      <c r="F5" s="622"/>
      <c r="I5" s="619"/>
    </row>
    <row r="6" spans="1:9" ht="28.5">
      <c r="A6" s="624" t="s">
        <v>2</v>
      </c>
      <c r="B6" s="683" t="s">
        <v>619</v>
      </c>
      <c r="C6" s="625" t="s">
        <v>14</v>
      </c>
      <c r="D6" s="626">
        <v>22</v>
      </c>
      <c r="E6" s="626">
        <v>278</v>
      </c>
      <c r="F6" s="627">
        <f>D6*E6</f>
        <v>6116</v>
      </c>
      <c r="I6" s="619"/>
    </row>
    <row r="7" spans="1:9">
      <c r="A7" s="620"/>
      <c r="B7" s="684"/>
      <c r="C7" s="621"/>
      <c r="D7" s="622"/>
      <c r="E7" s="623"/>
      <c r="F7" s="622"/>
      <c r="I7" s="619"/>
    </row>
    <row r="8" spans="1:9" ht="28.5">
      <c r="A8" s="624" t="s">
        <v>3</v>
      </c>
      <c r="B8" s="683" t="s">
        <v>620</v>
      </c>
      <c r="C8" s="625" t="s">
        <v>344</v>
      </c>
      <c r="D8" s="626">
        <v>574</v>
      </c>
      <c r="E8" s="626">
        <v>5.6</v>
      </c>
      <c r="F8" s="627">
        <f>D8*E8</f>
        <v>3214.3999999999996</v>
      </c>
      <c r="I8" s="619"/>
    </row>
    <row r="9" spans="1:9">
      <c r="A9" s="620"/>
      <c r="B9" s="684"/>
      <c r="C9" s="621"/>
      <c r="D9" s="622"/>
      <c r="E9" s="623"/>
      <c r="F9" s="622"/>
      <c r="I9" s="619"/>
    </row>
    <row r="10" spans="1:9" ht="128.25">
      <c r="A10" s="624" t="s">
        <v>17</v>
      </c>
      <c r="B10" s="683" t="s">
        <v>621</v>
      </c>
      <c r="C10" s="625" t="s">
        <v>622</v>
      </c>
      <c r="D10" s="626">
        <v>135.6</v>
      </c>
      <c r="E10" s="626">
        <v>159</v>
      </c>
      <c r="F10" s="627">
        <f>D10*E10</f>
        <v>21560.399999999998</v>
      </c>
      <c r="I10" s="619"/>
    </row>
    <row r="11" spans="1:9">
      <c r="A11" s="628"/>
      <c r="B11" s="685" t="s">
        <v>623</v>
      </c>
      <c r="C11" s="629"/>
      <c r="D11" s="630"/>
      <c r="E11" s="630"/>
      <c r="F11" s="631"/>
      <c r="I11" s="619"/>
    </row>
    <row r="12" spans="1:9">
      <c r="A12" s="632"/>
      <c r="B12" s="686"/>
      <c r="C12" s="633"/>
      <c r="D12" s="633"/>
      <c r="E12" s="633"/>
      <c r="F12" s="634"/>
      <c r="I12" s="619"/>
    </row>
    <row r="13" spans="1:9" ht="62.25" customHeight="1">
      <c r="A13" s="624" t="s">
        <v>18</v>
      </c>
      <c r="B13" s="683" t="s">
        <v>624</v>
      </c>
      <c r="C13" s="625" t="s">
        <v>622</v>
      </c>
      <c r="D13" s="626">
        <v>22.6</v>
      </c>
      <c r="E13" s="626">
        <v>190.8</v>
      </c>
      <c r="F13" s="627">
        <f>D13*E13</f>
        <v>4312.0800000000008</v>
      </c>
      <c r="I13" s="619"/>
    </row>
    <row r="14" spans="1:9">
      <c r="A14" s="632"/>
      <c r="B14" s="687"/>
      <c r="C14" s="635"/>
      <c r="D14" s="636"/>
      <c r="E14" s="637"/>
      <c r="F14" s="622"/>
      <c r="I14" s="619"/>
    </row>
    <row r="15" spans="1:9" ht="57">
      <c r="A15" s="624" t="s">
        <v>162</v>
      </c>
      <c r="B15" s="683" t="s">
        <v>625</v>
      </c>
      <c r="C15" s="638" t="s">
        <v>622</v>
      </c>
      <c r="D15" s="626">
        <v>45.2</v>
      </c>
      <c r="E15" s="626">
        <v>190.8</v>
      </c>
      <c r="F15" s="627">
        <f>D15*E15</f>
        <v>8624.1600000000017</v>
      </c>
      <c r="I15" s="619"/>
    </row>
    <row r="16" spans="1:9">
      <c r="A16" s="632"/>
      <c r="B16" s="686"/>
      <c r="C16" s="635"/>
      <c r="D16" s="636"/>
      <c r="E16" s="637"/>
      <c r="F16" s="622"/>
      <c r="I16" s="619"/>
    </row>
    <row r="17" spans="1:9" ht="71.25">
      <c r="A17" s="624" t="s">
        <v>182</v>
      </c>
      <c r="B17" s="683" t="s">
        <v>626</v>
      </c>
      <c r="C17" s="638" t="s">
        <v>622</v>
      </c>
      <c r="D17" s="626">
        <v>67.8</v>
      </c>
      <c r="E17" s="626">
        <v>37.1</v>
      </c>
      <c r="F17" s="627">
        <f>D17*E17</f>
        <v>2515.38</v>
      </c>
      <c r="I17" s="619"/>
    </row>
    <row r="18" spans="1:9">
      <c r="A18" s="632"/>
      <c r="B18" s="688"/>
      <c r="C18" s="639"/>
      <c r="D18" s="636"/>
      <c r="E18" s="636"/>
      <c r="F18" s="622"/>
      <c r="I18" s="619"/>
    </row>
    <row r="19" spans="1:9" ht="129.75" customHeight="1">
      <c r="A19" s="624" t="s">
        <v>183</v>
      </c>
      <c r="B19" s="683" t="s">
        <v>627</v>
      </c>
      <c r="C19" s="638" t="s">
        <v>622</v>
      </c>
      <c r="D19" s="626">
        <v>5.7</v>
      </c>
      <c r="E19" s="626">
        <v>144.16</v>
      </c>
      <c r="F19" s="627">
        <f>D19*E19</f>
        <v>821.71199999999999</v>
      </c>
      <c r="I19" s="619"/>
    </row>
    <row r="20" spans="1:9">
      <c r="A20" s="632"/>
      <c r="B20" s="688"/>
      <c r="C20" s="639"/>
      <c r="D20" s="636"/>
      <c r="E20" s="636"/>
      <c r="F20" s="622"/>
      <c r="I20" s="619"/>
    </row>
    <row r="21" spans="1:9" ht="71.25">
      <c r="A21" s="624" t="s">
        <v>184</v>
      </c>
      <c r="B21" s="683" t="s">
        <v>628</v>
      </c>
      <c r="C21" s="638" t="s">
        <v>622</v>
      </c>
      <c r="D21" s="626">
        <v>2.6</v>
      </c>
      <c r="E21" s="626">
        <v>1166</v>
      </c>
      <c r="F21" s="627">
        <f>D21*E21</f>
        <v>3031.6</v>
      </c>
      <c r="I21" s="619"/>
    </row>
    <row r="22" spans="1:9">
      <c r="A22" s="632"/>
      <c r="B22" s="688"/>
      <c r="C22" s="639"/>
      <c r="D22" s="636"/>
      <c r="E22" s="636"/>
      <c r="F22" s="622"/>
      <c r="I22" s="619"/>
    </row>
    <row r="23" spans="1:9" ht="71.25">
      <c r="A23" s="624" t="s">
        <v>185</v>
      </c>
      <c r="B23" s="683" t="s">
        <v>629</v>
      </c>
      <c r="C23" s="638" t="s">
        <v>622</v>
      </c>
      <c r="D23" s="626">
        <v>3.3</v>
      </c>
      <c r="E23" s="626">
        <v>37.1</v>
      </c>
      <c r="F23" s="627">
        <f>D23*E23</f>
        <v>122.42999999999999</v>
      </c>
      <c r="I23" s="619"/>
    </row>
    <row r="24" spans="1:9">
      <c r="A24" s="632"/>
      <c r="B24" s="688"/>
      <c r="C24" s="639"/>
      <c r="D24" s="636"/>
      <c r="E24" s="636"/>
      <c r="F24" s="622"/>
      <c r="I24" s="619"/>
    </row>
    <row r="25" spans="1:9" ht="99.75">
      <c r="A25" s="624" t="s">
        <v>186</v>
      </c>
      <c r="B25" s="683" t="s">
        <v>630</v>
      </c>
      <c r="C25" s="638" t="s">
        <v>14</v>
      </c>
      <c r="D25" s="626">
        <v>22</v>
      </c>
      <c r="E25" s="626">
        <v>222.6</v>
      </c>
      <c r="F25" s="627">
        <f>D25*E25</f>
        <v>4897.2</v>
      </c>
      <c r="I25" s="619"/>
    </row>
    <row r="26" spans="1:9">
      <c r="A26" s="624"/>
      <c r="B26" s="683"/>
      <c r="C26" s="638"/>
      <c r="D26" s="626"/>
      <c r="E26" s="626"/>
      <c r="F26" s="627"/>
      <c r="I26" s="619"/>
    </row>
    <row r="27" spans="1:9" ht="171">
      <c r="A27" s="624" t="s">
        <v>187</v>
      </c>
      <c r="B27" s="683" t="s">
        <v>631</v>
      </c>
      <c r="C27" s="638" t="s">
        <v>14</v>
      </c>
      <c r="D27" s="626">
        <v>22</v>
      </c>
      <c r="E27" s="626">
        <v>848</v>
      </c>
      <c r="F27" s="627">
        <f>D27*E27</f>
        <v>18656</v>
      </c>
      <c r="I27" s="619"/>
    </row>
    <row r="28" spans="1:9">
      <c r="A28" s="624"/>
      <c r="B28" s="683"/>
      <c r="C28" s="638"/>
      <c r="D28" s="626"/>
      <c r="E28" s="626"/>
      <c r="F28" s="627"/>
      <c r="I28" s="619"/>
    </row>
    <row r="29" spans="1:9" ht="99.75">
      <c r="A29" s="624" t="s">
        <v>188</v>
      </c>
      <c r="B29" s="683" t="s">
        <v>632</v>
      </c>
      <c r="C29" s="638" t="s">
        <v>14</v>
      </c>
      <c r="D29" s="626">
        <v>1</v>
      </c>
      <c r="E29" s="626">
        <v>159</v>
      </c>
      <c r="F29" s="627">
        <f>D29*E29</f>
        <v>159</v>
      </c>
      <c r="I29" s="619"/>
    </row>
    <row r="30" spans="1:9" ht="15" thickBot="1">
      <c r="A30" s="632"/>
      <c r="B30" s="688"/>
      <c r="C30" s="639"/>
      <c r="D30" s="636"/>
      <c r="E30" s="636"/>
      <c r="F30" s="622"/>
      <c r="I30" s="619"/>
    </row>
    <row r="31" spans="1:9" ht="15.75" thickBot="1">
      <c r="A31" s="610" t="s">
        <v>4</v>
      </c>
      <c r="B31" s="689" t="s">
        <v>633</v>
      </c>
      <c r="C31" s="640"/>
      <c r="D31" s="641"/>
      <c r="E31" s="642"/>
      <c r="F31" s="643">
        <f>SUM(F6:F30)</f>
        <v>74030.361999999994</v>
      </c>
      <c r="I31" s="619"/>
    </row>
    <row r="32" spans="1:9" ht="15" thickBot="1">
      <c r="A32" s="614"/>
      <c r="B32" s="615"/>
      <c r="C32" s="616"/>
      <c r="D32" s="617"/>
      <c r="E32" s="617"/>
      <c r="F32" s="618"/>
      <c r="I32" s="619"/>
    </row>
    <row r="33" spans="1:9" ht="15.75" thickBot="1">
      <c r="A33" s="610" t="s">
        <v>51</v>
      </c>
      <c r="B33" s="681" t="s">
        <v>634</v>
      </c>
      <c r="C33" s="612"/>
      <c r="D33" s="612"/>
      <c r="E33" s="611"/>
      <c r="F33" s="613"/>
      <c r="I33" s="619"/>
    </row>
    <row r="34" spans="1:9" ht="15">
      <c r="A34" s="644"/>
      <c r="B34" s="690"/>
      <c r="C34" s="621"/>
      <c r="D34" s="622"/>
      <c r="E34" s="623"/>
      <c r="F34" s="645"/>
      <c r="I34" s="619"/>
    </row>
    <row r="35" spans="1:9" ht="85.5">
      <c r="A35" s="624" t="s">
        <v>53</v>
      </c>
      <c r="B35" s="683" t="s">
        <v>635</v>
      </c>
      <c r="C35" s="638" t="s">
        <v>509</v>
      </c>
      <c r="D35" s="626">
        <v>705</v>
      </c>
      <c r="E35" s="626">
        <v>40.56</v>
      </c>
      <c r="F35" s="627">
        <f>D35*E35</f>
        <v>28594.800000000003</v>
      </c>
      <c r="I35" s="619"/>
    </row>
    <row r="36" spans="1:9">
      <c r="A36" s="646"/>
      <c r="B36" s="691"/>
      <c r="C36" s="639"/>
      <c r="D36" s="636"/>
      <c r="E36" s="636"/>
      <c r="F36" s="622"/>
      <c r="I36" s="619"/>
    </row>
    <row r="37" spans="1:9" ht="99.75">
      <c r="A37" s="624" t="s">
        <v>55</v>
      </c>
      <c r="B37" s="683" t="s">
        <v>636</v>
      </c>
      <c r="C37" s="638" t="s">
        <v>509</v>
      </c>
      <c r="D37" s="626">
        <v>192</v>
      </c>
      <c r="E37" s="626">
        <v>25</v>
      </c>
      <c r="F37" s="627">
        <f>D37*E37</f>
        <v>4800</v>
      </c>
      <c r="I37" s="619"/>
    </row>
    <row r="38" spans="1:9">
      <c r="A38" s="632"/>
      <c r="B38" s="692"/>
      <c r="C38" s="639"/>
      <c r="D38" s="636"/>
      <c r="E38" s="636"/>
      <c r="F38" s="622"/>
      <c r="I38" s="619"/>
    </row>
    <row r="39" spans="1:9" ht="128.25">
      <c r="A39" s="624" t="s">
        <v>78</v>
      </c>
      <c r="B39" s="683" t="s">
        <v>637</v>
      </c>
      <c r="C39" s="638" t="s">
        <v>509</v>
      </c>
      <c r="D39" s="626">
        <v>20</v>
      </c>
      <c r="E39" s="626">
        <v>130</v>
      </c>
      <c r="F39" s="627">
        <f>D39*E39</f>
        <v>2600</v>
      </c>
      <c r="I39" s="619"/>
    </row>
    <row r="40" spans="1:9">
      <c r="A40" s="644"/>
      <c r="B40" s="688"/>
      <c r="C40" s="639"/>
      <c r="D40" s="636"/>
      <c r="E40" s="636"/>
      <c r="F40" s="622"/>
      <c r="I40" s="619"/>
    </row>
    <row r="41" spans="1:9" ht="128.25">
      <c r="A41" s="624" t="s">
        <v>87</v>
      </c>
      <c r="B41" s="683" t="s">
        <v>638</v>
      </c>
      <c r="C41" s="638" t="s">
        <v>509</v>
      </c>
      <c r="D41" s="626">
        <v>18</v>
      </c>
      <c r="E41" s="626">
        <v>150</v>
      </c>
      <c r="F41" s="627">
        <f>D41*E41</f>
        <v>2700</v>
      </c>
      <c r="I41" s="619"/>
    </row>
    <row r="42" spans="1:9">
      <c r="A42" s="644"/>
      <c r="B42" s="688"/>
      <c r="C42" s="639"/>
      <c r="D42" s="636"/>
      <c r="E42" s="636"/>
      <c r="F42" s="622"/>
      <c r="I42" s="619"/>
    </row>
    <row r="43" spans="1:9" ht="128.25">
      <c r="A43" s="624" t="s">
        <v>245</v>
      </c>
      <c r="B43" s="683" t="s">
        <v>639</v>
      </c>
      <c r="C43" s="638" t="s">
        <v>509</v>
      </c>
      <c r="D43" s="626">
        <v>20</v>
      </c>
      <c r="E43" s="626">
        <v>210</v>
      </c>
      <c r="F43" s="627">
        <f>D43*E43</f>
        <v>4200</v>
      </c>
      <c r="I43" s="619"/>
    </row>
    <row r="44" spans="1:9">
      <c r="A44" s="644"/>
      <c r="B44" s="688"/>
      <c r="C44" s="639"/>
      <c r="D44" s="636"/>
      <c r="E44" s="636"/>
      <c r="F44" s="622"/>
      <c r="I44" s="619"/>
    </row>
    <row r="45" spans="1:9" ht="71.25">
      <c r="A45" s="624" t="s">
        <v>247</v>
      </c>
      <c r="B45" s="683" t="s">
        <v>640</v>
      </c>
      <c r="C45" s="638" t="s">
        <v>509</v>
      </c>
      <c r="D45" s="626">
        <v>590</v>
      </c>
      <c r="E45" s="626">
        <v>56.7</v>
      </c>
      <c r="F45" s="627">
        <f>D45*E45</f>
        <v>33453</v>
      </c>
      <c r="I45" s="619"/>
    </row>
    <row r="46" spans="1:9">
      <c r="A46" s="632"/>
      <c r="B46" s="688"/>
      <c r="C46" s="639"/>
      <c r="D46" s="636"/>
      <c r="E46" s="636"/>
      <c r="F46" s="622"/>
      <c r="I46" s="619"/>
    </row>
    <row r="47" spans="1:9" ht="85.5">
      <c r="A47" s="624" t="s">
        <v>249</v>
      </c>
      <c r="B47" s="683" t="s">
        <v>641</v>
      </c>
      <c r="C47" s="638" t="s">
        <v>509</v>
      </c>
      <c r="D47" s="626">
        <v>72</v>
      </c>
      <c r="E47" s="626">
        <v>116.7</v>
      </c>
      <c r="F47" s="627">
        <f>D47*E47</f>
        <v>8402.4</v>
      </c>
      <c r="I47" s="619"/>
    </row>
    <row r="48" spans="1:9">
      <c r="A48" s="644"/>
      <c r="B48" s="693"/>
      <c r="C48" s="639"/>
      <c r="D48" s="636"/>
      <c r="E48" s="636"/>
      <c r="F48" s="622"/>
      <c r="I48" s="619"/>
    </row>
    <row r="49" spans="1:9" ht="42.75">
      <c r="A49" s="624" t="s">
        <v>252</v>
      </c>
      <c r="B49" s="683" t="s">
        <v>642</v>
      </c>
      <c r="C49" s="638" t="s">
        <v>14</v>
      </c>
      <c r="D49" s="626">
        <v>48</v>
      </c>
      <c r="E49" s="626">
        <v>60</v>
      </c>
      <c r="F49" s="627">
        <f>D49*E49</f>
        <v>2880</v>
      </c>
      <c r="I49" s="619"/>
    </row>
    <row r="50" spans="1:9">
      <c r="A50" s="632"/>
      <c r="B50" s="688"/>
      <c r="C50" s="639"/>
      <c r="D50" s="636"/>
      <c r="E50" s="636"/>
      <c r="F50" s="622"/>
      <c r="I50" s="619"/>
    </row>
    <row r="51" spans="1:9" ht="71.25">
      <c r="A51" s="624" t="s">
        <v>254</v>
      </c>
      <c r="B51" s="683" t="s">
        <v>643</v>
      </c>
      <c r="C51" s="638" t="s">
        <v>509</v>
      </c>
      <c r="D51" s="626">
        <v>590</v>
      </c>
      <c r="E51" s="626">
        <v>10</v>
      </c>
      <c r="F51" s="627">
        <f>D51*E51</f>
        <v>5900</v>
      </c>
      <c r="I51" s="619"/>
    </row>
    <row r="52" spans="1:9" ht="15" thickBot="1">
      <c r="A52" s="647"/>
      <c r="B52" s="694"/>
      <c r="C52" s="648"/>
      <c r="D52" s="649"/>
      <c r="E52" s="649"/>
      <c r="F52" s="650"/>
      <c r="I52" s="619"/>
    </row>
    <row r="53" spans="1:9" ht="199.5">
      <c r="A53" s="624" t="s">
        <v>260</v>
      </c>
      <c r="B53" s="683" t="s">
        <v>644</v>
      </c>
      <c r="C53" s="638" t="s">
        <v>14</v>
      </c>
      <c r="D53" s="626">
        <v>24</v>
      </c>
      <c r="E53" s="626">
        <v>3611.2</v>
      </c>
      <c r="F53" s="627">
        <f>D53*E53</f>
        <v>86668.799999999988</v>
      </c>
      <c r="I53" s="619"/>
    </row>
    <row r="54" spans="1:9">
      <c r="A54" s="646"/>
      <c r="B54" s="688"/>
      <c r="C54" s="639"/>
      <c r="D54" s="636"/>
      <c r="E54" s="636"/>
      <c r="F54" s="622"/>
      <c r="I54" s="619"/>
    </row>
    <row r="55" spans="1:9" ht="128.25">
      <c r="A55" s="624" t="s">
        <v>263</v>
      </c>
      <c r="B55" s="683" t="s">
        <v>645</v>
      </c>
      <c r="C55" s="638" t="s">
        <v>14</v>
      </c>
      <c r="D55" s="626">
        <v>24</v>
      </c>
      <c r="E55" s="626">
        <v>500</v>
      </c>
      <c r="F55" s="627">
        <f>D55*E55</f>
        <v>12000</v>
      </c>
      <c r="I55" s="619"/>
    </row>
    <row r="56" spans="1:9">
      <c r="A56" s="584"/>
      <c r="B56" s="695"/>
      <c r="C56" s="586"/>
      <c r="D56" s="630"/>
      <c r="E56" s="630"/>
      <c r="F56" s="631"/>
      <c r="I56" s="619"/>
    </row>
    <row r="57" spans="1:9" ht="171">
      <c r="A57" s="624" t="s">
        <v>646</v>
      </c>
      <c r="B57" s="683" t="s">
        <v>647</v>
      </c>
      <c r="C57" s="638" t="s">
        <v>14</v>
      </c>
      <c r="D57" s="626">
        <v>24</v>
      </c>
      <c r="E57" s="626">
        <v>3555.6</v>
      </c>
      <c r="F57" s="627">
        <f>D57*E57</f>
        <v>85334.399999999994</v>
      </c>
      <c r="I57" s="619"/>
    </row>
    <row r="58" spans="1:9">
      <c r="A58" s="632"/>
      <c r="B58" s="688"/>
      <c r="C58" s="639"/>
      <c r="D58" s="636"/>
      <c r="E58" s="636"/>
      <c r="F58" s="622"/>
      <c r="I58" s="619"/>
    </row>
    <row r="59" spans="1:9" ht="71.25">
      <c r="A59" s="624" t="s">
        <v>648</v>
      </c>
      <c r="B59" s="683" t="s">
        <v>649</v>
      </c>
      <c r="C59" s="638" t="s">
        <v>14</v>
      </c>
      <c r="D59" s="626">
        <v>4</v>
      </c>
      <c r="E59" s="626">
        <v>722.3</v>
      </c>
      <c r="F59" s="627">
        <f>D59*E59</f>
        <v>2889.2</v>
      </c>
      <c r="I59" s="619"/>
    </row>
    <row r="60" spans="1:9">
      <c r="A60" s="644"/>
      <c r="B60" s="688"/>
      <c r="C60" s="639"/>
      <c r="D60" s="636"/>
      <c r="E60" s="636"/>
      <c r="F60" s="622"/>
      <c r="I60" s="619"/>
    </row>
    <row r="61" spans="1:9" ht="71.25">
      <c r="A61" s="624" t="s">
        <v>650</v>
      </c>
      <c r="B61" s="683" t="s">
        <v>651</v>
      </c>
      <c r="C61" s="638" t="s">
        <v>14</v>
      </c>
      <c r="D61" s="626">
        <v>8</v>
      </c>
      <c r="E61" s="626">
        <v>50</v>
      </c>
      <c r="F61" s="627">
        <f>D61*E61</f>
        <v>400</v>
      </c>
      <c r="I61" s="619"/>
    </row>
    <row r="62" spans="1:9">
      <c r="A62" s="644"/>
      <c r="B62" s="688"/>
      <c r="C62" s="639"/>
      <c r="D62" s="636"/>
      <c r="E62" s="636"/>
      <c r="F62" s="622"/>
      <c r="I62" s="619"/>
    </row>
    <row r="63" spans="1:9" ht="57">
      <c r="A63" s="624" t="s">
        <v>652</v>
      </c>
      <c r="B63" s="683" t="s">
        <v>653</v>
      </c>
      <c r="C63" s="638" t="s">
        <v>14</v>
      </c>
      <c r="D63" s="626">
        <v>3</v>
      </c>
      <c r="E63" s="626">
        <v>15778</v>
      </c>
      <c r="F63" s="627">
        <f>D63*E63</f>
        <v>47334</v>
      </c>
      <c r="I63" s="619"/>
    </row>
    <row r="64" spans="1:9" ht="15" thickBot="1">
      <c r="A64" s="651"/>
      <c r="B64" s="695"/>
      <c r="C64" s="586"/>
      <c r="D64" s="630"/>
      <c r="E64" s="630"/>
      <c r="F64" s="631"/>
      <c r="I64" s="619"/>
    </row>
    <row r="65" spans="1:9" ht="15.75" thickBot="1">
      <c r="A65" s="610" t="s">
        <v>51</v>
      </c>
      <c r="B65" s="689" t="s">
        <v>654</v>
      </c>
      <c r="C65" s="640"/>
      <c r="D65" s="641"/>
      <c r="E65" s="642"/>
      <c r="F65" s="643">
        <f>SUM(F35:F64)</f>
        <v>328156.60000000003</v>
      </c>
      <c r="I65" s="619"/>
    </row>
    <row r="66" spans="1:9" ht="15" thickBot="1">
      <c r="A66" s="614"/>
      <c r="B66" s="615"/>
      <c r="C66" s="616"/>
      <c r="D66" s="617"/>
      <c r="E66" s="617"/>
      <c r="F66" s="618"/>
      <c r="I66" s="619"/>
    </row>
    <row r="67" spans="1:9" ht="15.75" thickBot="1">
      <c r="A67" s="610" t="s">
        <v>138</v>
      </c>
      <c r="B67" s="681" t="s">
        <v>16</v>
      </c>
      <c r="C67" s="612"/>
      <c r="D67" s="612"/>
      <c r="E67" s="611"/>
      <c r="F67" s="613"/>
      <c r="I67" s="619"/>
    </row>
    <row r="68" spans="1:9" ht="15">
      <c r="A68" s="644"/>
      <c r="B68" s="690"/>
      <c r="C68" s="621"/>
      <c r="D68" s="622"/>
      <c r="E68" s="623"/>
      <c r="F68" s="645"/>
      <c r="I68" s="619"/>
    </row>
    <row r="69" spans="1:9" ht="42.75">
      <c r="A69" s="624" t="s">
        <v>141</v>
      </c>
      <c r="B69" s="683" t="s">
        <v>655</v>
      </c>
      <c r="C69" s="625" t="s">
        <v>44</v>
      </c>
      <c r="D69" s="626">
        <v>1</v>
      </c>
      <c r="E69" s="626">
        <v>11335</v>
      </c>
      <c r="F69" s="627">
        <f>D69*E69</f>
        <v>11335</v>
      </c>
      <c r="I69" s="619"/>
    </row>
    <row r="70" spans="1:9">
      <c r="A70" s="644"/>
      <c r="B70" s="688"/>
      <c r="C70" s="700"/>
      <c r="D70" s="636"/>
      <c r="E70" s="636"/>
      <c r="F70" s="622"/>
      <c r="I70" s="619"/>
    </row>
    <row r="71" spans="1:9" ht="28.5">
      <c r="A71" s="624" t="s">
        <v>148</v>
      </c>
      <c r="B71" s="683" t="s">
        <v>656</v>
      </c>
      <c r="C71" s="625" t="s">
        <v>44</v>
      </c>
      <c r="D71" s="626">
        <v>1</v>
      </c>
      <c r="E71" s="626">
        <v>8889</v>
      </c>
      <c r="F71" s="627">
        <f>D71*E71</f>
        <v>8889</v>
      </c>
      <c r="I71" s="619"/>
    </row>
    <row r="72" spans="1:9">
      <c r="A72" s="644"/>
      <c r="B72" s="691"/>
      <c r="C72" s="652"/>
      <c r="D72" s="653"/>
      <c r="E72" s="653"/>
      <c r="F72" s="654"/>
      <c r="I72" s="619"/>
    </row>
    <row r="73" spans="1:9" ht="28.5">
      <c r="A73" s="624" t="s">
        <v>152</v>
      </c>
      <c r="B73" s="696" t="s">
        <v>657</v>
      </c>
      <c r="C73" s="655" t="s">
        <v>344</v>
      </c>
      <c r="D73" s="626">
        <v>574</v>
      </c>
      <c r="E73" s="626">
        <v>5.6</v>
      </c>
      <c r="F73" s="627">
        <f>D73*E73</f>
        <v>3214.3999999999996</v>
      </c>
      <c r="I73" s="619"/>
    </row>
    <row r="74" spans="1:9" ht="15" thickBot="1">
      <c r="A74" s="656"/>
      <c r="B74" s="697"/>
      <c r="C74" s="657"/>
      <c r="D74" s="658"/>
      <c r="E74" s="659"/>
      <c r="F74" s="660"/>
      <c r="I74" s="619"/>
    </row>
    <row r="75" spans="1:9" ht="15.75" thickBot="1">
      <c r="A75" s="610" t="s">
        <v>138</v>
      </c>
      <c r="B75" s="689" t="s">
        <v>658</v>
      </c>
      <c r="C75" s="640"/>
      <c r="D75" s="641"/>
      <c r="E75" s="642"/>
      <c r="F75" s="643">
        <f>SUM(F69:F74)</f>
        <v>23438.400000000001</v>
      </c>
      <c r="I75" s="619"/>
    </row>
    <row r="76" spans="1:9" ht="15" thickBot="1">
      <c r="A76" s="614"/>
      <c r="B76" s="615"/>
      <c r="C76" s="616"/>
      <c r="D76" s="617"/>
      <c r="E76" s="617"/>
      <c r="F76" s="618"/>
      <c r="I76" s="619"/>
    </row>
    <row r="77" spans="1:9" ht="15.75" thickBot="1">
      <c r="A77" s="661"/>
      <c r="B77" s="698" t="s">
        <v>659</v>
      </c>
      <c r="C77" s="640"/>
      <c r="D77" s="641"/>
      <c r="E77" s="642"/>
      <c r="F77" s="643">
        <f>F75+F65+F31</f>
        <v>425625.36200000008</v>
      </c>
      <c r="I77" s="619"/>
    </row>
    <row r="78" spans="1:9">
      <c r="A78" s="662"/>
      <c r="B78" s="663"/>
      <c r="C78" s="664"/>
      <c r="D78" s="665"/>
      <c r="E78" s="665"/>
      <c r="F78" s="666"/>
    </row>
    <row r="79" spans="1:9">
      <c r="A79" s="662"/>
      <c r="B79" s="663"/>
      <c r="C79" s="664"/>
      <c r="D79" s="665"/>
      <c r="E79" s="665"/>
      <c r="F79" s="666"/>
    </row>
    <row r="80" spans="1:9">
      <c r="A80" s="662"/>
      <c r="B80" s="663"/>
      <c r="C80" s="664"/>
      <c r="D80" s="665"/>
      <c r="E80" s="665"/>
      <c r="F80" s="666"/>
    </row>
    <row r="81" spans="1:6">
      <c r="A81" s="662"/>
      <c r="B81" s="663"/>
      <c r="C81" s="664"/>
      <c r="D81" s="665"/>
      <c r="E81" s="665"/>
      <c r="F81" s="666"/>
    </row>
    <row r="82" spans="1:6">
      <c r="A82" s="662"/>
      <c r="B82" s="663"/>
      <c r="C82" s="664"/>
      <c r="D82" s="665"/>
      <c r="E82" s="665"/>
      <c r="F82" s="666"/>
    </row>
    <row r="83" spans="1:6">
      <c r="A83" s="662"/>
      <c r="B83" s="663"/>
      <c r="C83" s="664"/>
      <c r="D83" s="665"/>
      <c r="E83" s="665"/>
      <c r="F83" s="666"/>
    </row>
    <row r="84" spans="1:6">
      <c r="A84" s="662"/>
      <c r="B84" s="663"/>
      <c r="C84" s="664"/>
      <c r="D84" s="665"/>
      <c r="E84" s="665"/>
      <c r="F84" s="666"/>
    </row>
    <row r="85" spans="1:6">
      <c r="A85" s="662"/>
      <c r="B85" s="663"/>
      <c r="C85" s="664"/>
      <c r="D85" s="665"/>
      <c r="E85" s="665"/>
      <c r="F85" s="666"/>
    </row>
    <row r="86" spans="1:6">
      <c r="A86" s="662"/>
      <c r="B86" s="663"/>
      <c r="C86" s="664"/>
      <c r="D86" s="665"/>
      <c r="E86" s="665"/>
      <c r="F86" s="666"/>
    </row>
    <row r="87" spans="1:6">
      <c r="A87" s="662"/>
      <c r="B87" s="663"/>
      <c r="C87" s="664"/>
      <c r="D87" s="665"/>
      <c r="E87" s="665"/>
      <c r="F87" s="666"/>
    </row>
    <row r="88" spans="1:6">
      <c r="A88" s="662"/>
      <c r="B88" s="663"/>
      <c r="C88" s="664"/>
      <c r="D88" s="665"/>
      <c r="E88" s="665"/>
      <c r="F88" s="666"/>
    </row>
    <row r="89" spans="1:6">
      <c r="A89" s="662"/>
      <c r="B89" s="663"/>
      <c r="C89" s="664"/>
      <c r="D89" s="665"/>
      <c r="E89" s="665"/>
      <c r="F89" s="666"/>
    </row>
    <row r="90" spans="1:6">
      <c r="A90" s="662"/>
      <c r="B90" s="663"/>
      <c r="C90" s="664"/>
      <c r="D90" s="665"/>
      <c r="E90" s="665"/>
      <c r="F90" s="666"/>
    </row>
    <row r="91" spans="1:6">
      <c r="A91" s="662"/>
      <c r="B91" s="663"/>
      <c r="C91" s="664"/>
      <c r="D91" s="665"/>
      <c r="E91" s="665"/>
      <c r="F91" s="666"/>
    </row>
    <row r="92" spans="1:6">
      <c r="A92" s="662"/>
      <c r="B92" s="663"/>
      <c r="C92" s="664"/>
      <c r="D92" s="665"/>
      <c r="E92" s="665"/>
      <c r="F92" s="666"/>
    </row>
    <row r="93" spans="1:6">
      <c r="A93" s="662"/>
      <c r="B93" s="663"/>
      <c r="C93" s="664"/>
      <c r="D93" s="665"/>
      <c r="E93" s="665"/>
      <c r="F93" s="666"/>
    </row>
    <row r="94" spans="1:6">
      <c r="A94" s="662"/>
      <c r="B94" s="663"/>
      <c r="C94" s="664"/>
      <c r="D94" s="665"/>
      <c r="E94" s="665"/>
      <c r="F94" s="666"/>
    </row>
    <row r="95" spans="1:6">
      <c r="A95" s="662"/>
      <c r="B95" s="663"/>
      <c r="C95" s="664"/>
      <c r="D95" s="665"/>
      <c r="E95" s="665"/>
      <c r="F95" s="666"/>
    </row>
    <row r="96" spans="1:6">
      <c r="A96" s="662"/>
      <c r="B96" s="663"/>
      <c r="C96" s="664"/>
      <c r="D96" s="665"/>
      <c r="E96" s="665"/>
      <c r="F96" s="666"/>
    </row>
    <row r="97" spans="1:6">
      <c r="A97" s="662"/>
      <c r="B97" s="663"/>
      <c r="C97" s="664"/>
      <c r="D97" s="665"/>
      <c r="E97" s="665"/>
      <c r="F97" s="666"/>
    </row>
    <row r="98" spans="1:6">
      <c r="A98" s="662"/>
      <c r="B98" s="663"/>
      <c r="C98" s="664"/>
      <c r="D98" s="665"/>
      <c r="E98" s="665"/>
      <c r="F98" s="666"/>
    </row>
    <row r="99" spans="1:6">
      <c r="A99" s="662"/>
      <c r="B99" s="663"/>
      <c r="C99" s="664"/>
      <c r="D99" s="665"/>
      <c r="E99" s="665"/>
      <c r="F99" s="666"/>
    </row>
    <row r="100" spans="1:6">
      <c r="A100" s="662"/>
      <c r="B100" s="663"/>
      <c r="C100" s="664"/>
      <c r="D100" s="665"/>
      <c r="E100" s="665"/>
      <c r="F100" s="666"/>
    </row>
    <row r="101" spans="1:6">
      <c r="A101" s="662"/>
      <c r="B101" s="663"/>
      <c r="C101" s="664"/>
      <c r="D101" s="665"/>
      <c r="E101" s="665"/>
      <c r="F101" s="666"/>
    </row>
    <row r="102" spans="1:6">
      <c r="A102" s="662"/>
      <c r="B102" s="663"/>
      <c r="C102" s="664"/>
      <c r="D102" s="665"/>
      <c r="E102" s="665"/>
      <c r="F102" s="666"/>
    </row>
    <row r="103" spans="1:6">
      <c r="A103" s="662"/>
      <c r="B103" s="663"/>
      <c r="C103" s="664"/>
      <c r="D103" s="665"/>
      <c r="E103" s="665"/>
      <c r="F103" s="666"/>
    </row>
    <row r="104" spans="1:6">
      <c r="A104" s="662"/>
      <c r="B104" s="663"/>
      <c r="C104" s="664"/>
      <c r="D104" s="665"/>
      <c r="E104" s="665"/>
      <c r="F104" s="666"/>
    </row>
    <row r="105" spans="1:6">
      <c r="A105" s="662"/>
      <c r="B105" s="663"/>
      <c r="C105" s="664"/>
      <c r="D105" s="665"/>
      <c r="E105" s="665"/>
      <c r="F105" s="666"/>
    </row>
    <row r="106" spans="1:6">
      <c r="A106" s="662"/>
      <c r="B106" s="663"/>
      <c r="C106" s="664"/>
      <c r="D106" s="665"/>
      <c r="E106" s="665"/>
      <c r="F106" s="666"/>
    </row>
    <row r="107" spans="1:6">
      <c r="A107" s="662"/>
      <c r="B107" s="663"/>
      <c r="C107" s="664"/>
      <c r="D107" s="665"/>
      <c r="E107" s="665"/>
      <c r="F107" s="666"/>
    </row>
    <row r="108" spans="1:6">
      <c r="A108" s="662"/>
      <c r="B108" s="663"/>
      <c r="C108" s="664"/>
      <c r="D108" s="665"/>
      <c r="E108" s="665"/>
      <c r="F108" s="666"/>
    </row>
    <row r="109" spans="1:6">
      <c r="A109" s="662"/>
      <c r="B109" s="663"/>
      <c r="C109" s="664"/>
      <c r="D109" s="665"/>
      <c r="E109" s="665"/>
      <c r="F109" s="666"/>
    </row>
    <row r="110" spans="1:6">
      <c r="A110" s="662"/>
      <c r="B110" s="663"/>
      <c r="C110" s="664"/>
      <c r="D110" s="665"/>
      <c r="E110" s="665"/>
      <c r="F110" s="666"/>
    </row>
    <row r="111" spans="1:6">
      <c r="A111" s="662"/>
      <c r="B111" s="663"/>
      <c r="C111" s="664"/>
      <c r="D111" s="665"/>
      <c r="E111" s="665"/>
      <c r="F111" s="666"/>
    </row>
    <row r="112" spans="1:6">
      <c r="A112" s="662"/>
      <c r="B112" s="663"/>
      <c r="C112" s="664"/>
      <c r="D112" s="665"/>
      <c r="E112" s="665"/>
      <c r="F112" s="666"/>
    </row>
    <row r="113" spans="1:6">
      <c r="A113" s="662"/>
      <c r="B113" s="663"/>
      <c r="C113" s="664"/>
      <c r="D113" s="665"/>
      <c r="E113" s="665"/>
      <c r="F113" s="666"/>
    </row>
    <row r="114" spans="1:6">
      <c r="A114" s="662"/>
      <c r="B114" s="663"/>
      <c r="C114" s="664"/>
      <c r="D114" s="665"/>
      <c r="E114" s="665"/>
      <c r="F114" s="666"/>
    </row>
    <row r="115" spans="1:6" ht="15">
      <c r="A115" s="667"/>
      <c r="B115" s="691"/>
      <c r="C115" s="668"/>
      <c r="E115" s="670"/>
      <c r="F115" s="671"/>
    </row>
    <row r="116" spans="1:6" ht="15">
      <c r="A116" s="667"/>
      <c r="B116" s="691"/>
      <c r="C116" s="668"/>
      <c r="E116" s="670"/>
      <c r="F116" s="671"/>
    </row>
    <row r="117" spans="1:6" ht="15">
      <c r="A117" s="667"/>
      <c r="B117" s="691"/>
      <c r="C117" s="668"/>
      <c r="E117" s="670"/>
      <c r="F117" s="671"/>
    </row>
    <row r="118" spans="1:6">
      <c r="A118" s="672"/>
      <c r="B118" s="699"/>
      <c r="C118" s="673"/>
      <c r="D118" s="658"/>
      <c r="E118" s="670"/>
      <c r="F118" s="671"/>
    </row>
    <row r="119" spans="1:6" ht="15">
      <c r="A119" s="674"/>
      <c r="B119" s="675"/>
      <c r="C119" s="675"/>
      <c r="D119" s="676"/>
      <c r="E119" s="675"/>
      <c r="F119" s="677"/>
    </row>
  </sheetData>
  <pageMargins left="0.70866141732283472" right="0.27559055118110237" top="0.74803149606299213" bottom="0.74803149606299213" header="0.31496062992125984" footer="0.31496062992125984"/>
  <pageSetup paperSize="9" scale="90" orientation="portrait" r:id="rId1"/>
  <headerFooter>
    <oddFooter>&amp;C&amp;P</oddFooter>
  </headerFooter>
  <rowBreaks count="1" manualBreakCount="1">
    <brk id="6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topLeftCell="A61" zoomScaleSheetLayoutView="100" workbookViewId="0">
      <selection activeCell="F66" sqref="F66"/>
    </sheetView>
  </sheetViews>
  <sheetFormatPr defaultColWidth="9.140625" defaultRowHeight="11.25"/>
  <cols>
    <col min="1" max="1" width="8.28515625" style="701" customWidth="1"/>
    <col min="2" max="2" width="8.28515625" style="758" customWidth="1"/>
    <col min="3" max="3" width="45.7109375" style="773" customWidth="1"/>
    <col min="4" max="4" width="7.7109375" style="783" customWidth="1"/>
    <col min="5" max="5" width="11.28515625" style="768" customWidth="1"/>
    <col min="6" max="6" width="10.28515625" style="769" customWidth="1"/>
    <col min="7" max="7" width="13.7109375" style="769" customWidth="1"/>
    <col min="8" max="16384" width="9.140625" style="701"/>
  </cols>
  <sheetData>
    <row r="1" spans="1:7">
      <c r="A1" s="923" t="s">
        <v>452</v>
      </c>
      <c r="B1" s="925" t="s">
        <v>453</v>
      </c>
      <c r="C1" s="927" t="s">
        <v>454</v>
      </c>
      <c r="D1" s="925" t="s">
        <v>455</v>
      </c>
      <c r="E1" s="929" t="s">
        <v>456</v>
      </c>
      <c r="F1" s="921" t="s">
        <v>457</v>
      </c>
      <c r="G1" s="918" t="s">
        <v>458</v>
      </c>
    </row>
    <row r="2" spans="1:7" ht="12" thickBot="1">
      <c r="A2" s="924"/>
      <c r="B2" s="926"/>
      <c r="C2" s="928"/>
      <c r="D2" s="926"/>
      <c r="E2" s="930"/>
      <c r="F2" s="922"/>
      <c r="G2" s="919"/>
    </row>
    <row r="3" spans="1:7" ht="12.75">
      <c r="A3" s="702"/>
      <c r="B3" s="702"/>
      <c r="C3" s="770"/>
      <c r="D3" s="702"/>
      <c r="E3" s="703"/>
      <c r="F3" s="704"/>
      <c r="G3" s="705"/>
    </row>
    <row r="4" spans="1:7" s="712" customFormat="1" ht="12.75">
      <c r="A4" s="706"/>
      <c r="B4" s="707"/>
      <c r="C4" s="708" t="s">
        <v>459</v>
      </c>
      <c r="D4" s="702"/>
      <c r="E4" s="709"/>
      <c r="F4" s="710"/>
      <c r="G4" s="711"/>
    </row>
    <row r="5" spans="1:7" s="712" customFormat="1" ht="12.75">
      <c r="A5" s="706"/>
      <c r="B5" s="707"/>
      <c r="C5" s="713"/>
      <c r="D5" s="702"/>
      <c r="E5" s="709"/>
      <c r="F5" s="710"/>
      <c r="G5" s="711"/>
    </row>
    <row r="6" spans="1:7" s="712" customFormat="1" ht="78" customHeight="1">
      <c r="A6" s="706"/>
      <c r="B6" s="707"/>
      <c r="C6" s="714" t="s">
        <v>460</v>
      </c>
      <c r="D6" s="702"/>
      <c r="E6" s="709"/>
      <c r="F6" s="710"/>
      <c r="G6" s="711"/>
    </row>
    <row r="7" spans="1:7" s="712" customFormat="1" ht="12.75">
      <c r="A7" s="707"/>
      <c r="B7" s="707"/>
      <c r="C7" s="714"/>
      <c r="D7" s="702"/>
      <c r="E7" s="709"/>
      <c r="F7" s="710"/>
      <c r="G7" s="711"/>
    </row>
    <row r="8" spans="1:7" s="712" customFormat="1" ht="25.5">
      <c r="A8" s="707"/>
      <c r="B8" s="707"/>
      <c r="C8" s="714" t="s">
        <v>461</v>
      </c>
      <c r="D8" s="702"/>
      <c r="E8" s="709"/>
      <c r="F8" s="710"/>
      <c r="G8" s="711"/>
    </row>
    <row r="9" spans="1:7" s="712" customFormat="1" ht="12.75">
      <c r="A9" s="707"/>
      <c r="B9" s="707"/>
      <c r="C9" s="714"/>
      <c r="D9" s="702"/>
      <c r="E9" s="709"/>
      <c r="F9" s="710"/>
      <c r="G9" s="711"/>
    </row>
    <row r="10" spans="1:7" s="712" customFormat="1" ht="141.75" customHeight="1">
      <c r="A10" s="707"/>
      <c r="B10" s="707"/>
      <c r="C10" s="714" t="s">
        <v>462</v>
      </c>
      <c r="D10" s="702"/>
      <c r="E10" s="709"/>
      <c r="F10" s="710"/>
      <c r="G10" s="711"/>
    </row>
    <row r="11" spans="1:7" s="712" customFormat="1" ht="12.75">
      <c r="A11" s="707"/>
      <c r="B11" s="707"/>
      <c r="C11" s="714"/>
      <c r="D11" s="702"/>
      <c r="E11" s="709"/>
      <c r="F11" s="710"/>
      <c r="G11" s="711"/>
    </row>
    <row r="12" spans="1:7" s="712" customFormat="1" ht="167.25" customHeight="1">
      <c r="A12" s="707"/>
      <c r="B12" s="707"/>
      <c r="C12" s="714" t="s">
        <v>463</v>
      </c>
      <c r="D12" s="702"/>
      <c r="E12" s="709"/>
      <c r="F12" s="710"/>
      <c r="G12" s="711"/>
    </row>
    <row r="13" spans="1:7" s="712" customFormat="1" ht="12.75">
      <c r="A13" s="706"/>
      <c r="B13" s="707"/>
      <c r="C13" s="714"/>
      <c r="D13" s="702"/>
      <c r="E13" s="709"/>
      <c r="F13" s="710"/>
      <c r="G13" s="711"/>
    </row>
    <row r="14" spans="1:7" s="712" customFormat="1" ht="63.75">
      <c r="A14" s="706"/>
      <c r="B14" s="707"/>
      <c r="C14" s="714" t="s">
        <v>464</v>
      </c>
      <c r="D14" s="702"/>
      <c r="E14" s="709"/>
      <c r="F14" s="710"/>
      <c r="G14" s="711"/>
    </row>
    <row r="15" spans="1:7" s="712" customFormat="1" ht="13.5" thickBot="1">
      <c r="A15" s="706"/>
      <c r="B15" s="707"/>
      <c r="C15" s="715"/>
      <c r="D15" s="702"/>
      <c r="E15" s="709"/>
      <c r="F15" s="710"/>
      <c r="G15" s="711"/>
    </row>
    <row r="16" spans="1:7" s="721" customFormat="1" ht="15.75" thickBot="1">
      <c r="A16" s="716">
        <v>6</v>
      </c>
      <c r="B16" s="717"/>
      <c r="C16" s="771" t="s">
        <v>660</v>
      </c>
      <c r="D16" s="774"/>
      <c r="E16" s="719"/>
      <c r="F16" s="718"/>
      <c r="G16" s="720"/>
    </row>
    <row r="17" spans="1:7" s="721" customFormat="1" ht="12.75">
      <c r="A17" s="706"/>
      <c r="B17" s="707"/>
      <c r="C17" s="772"/>
      <c r="D17" s="702"/>
      <c r="E17" s="722"/>
      <c r="F17" s="710"/>
      <c r="G17" s="711"/>
    </row>
    <row r="18" spans="1:7" s="727" customFormat="1" ht="12.75">
      <c r="A18" s="723" t="s">
        <v>661</v>
      </c>
      <c r="B18" s="724"/>
      <c r="C18" s="724" t="s">
        <v>13</v>
      </c>
      <c r="D18" s="775"/>
      <c r="E18" s="725"/>
      <c r="F18" s="726"/>
      <c r="G18" s="822">
        <f>SUM(G19:G20)</f>
        <v>3714.3999999999996</v>
      </c>
    </row>
    <row r="19" spans="1:7" ht="51">
      <c r="A19" s="728" t="s">
        <v>662</v>
      </c>
      <c r="B19" s="729"/>
      <c r="C19" s="730" t="s">
        <v>663</v>
      </c>
      <c r="D19" s="776" t="s">
        <v>664</v>
      </c>
      <c r="E19" s="731">
        <v>574</v>
      </c>
      <c r="F19" s="732">
        <v>5.6</v>
      </c>
      <c r="G19" s="732">
        <f>E19*F19</f>
        <v>3214.3999999999996</v>
      </c>
    </row>
    <row r="20" spans="1:7" ht="66" customHeight="1">
      <c r="A20" s="728" t="s">
        <v>665</v>
      </c>
      <c r="B20" s="733"/>
      <c r="C20" s="734" t="s">
        <v>666</v>
      </c>
      <c r="D20" s="776" t="s">
        <v>14</v>
      </c>
      <c r="E20" s="731">
        <v>1</v>
      </c>
      <c r="F20" s="731">
        <v>500</v>
      </c>
      <c r="G20" s="732">
        <f>E20*F20</f>
        <v>500</v>
      </c>
    </row>
    <row r="21" spans="1:7" ht="12.75">
      <c r="A21" s="735"/>
      <c r="B21" s="736"/>
      <c r="C21" s="737"/>
      <c r="D21" s="777"/>
      <c r="E21" s="738"/>
      <c r="F21" s="732"/>
      <c r="G21" s="732"/>
    </row>
    <row r="22" spans="1:7" ht="12.75">
      <c r="A22" s="739" t="s">
        <v>667</v>
      </c>
      <c r="B22" s="740"/>
      <c r="C22" s="724" t="s">
        <v>12</v>
      </c>
      <c r="D22" s="778"/>
      <c r="E22" s="741"/>
      <c r="F22" s="742"/>
      <c r="G22" s="823">
        <f>SUM(G25:G31)</f>
        <v>92145.8</v>
      </c>
    </row>
    <row r="23" spans="1:7" ht="12.75">
      <c r="A23" s="743"/>
      <c r="B23" s="744"/>
      <c r="C23" s="714"/>
      <c r="D23" s="779"/>
      <c r="E23" s="745"/>
      <c r="F23" s="746"/>
      <c r="G23" s="746"/>
    </row>
    <row r="24" spans="1:7" ht="63.75">
      <c r="A24" s="747" t="s">
        <v>668</v>
      </c>
      <c r="B24" s="748"/>
      <c r="C24" s="749" t="s">
        <v>669</v>
      </c>
      <c r="D24" s="779"/>
      <c r="E24" s="745"/>
      <c r="F24" s="746"/>
      <c r="G24" s="746"/>
    </row>
    <row r="25" spans="1:7" ht="16.5">
      <c r="A25" s="747" t="s">
        <v>670</v>
      </c>
      <c r="B25" s="748"/>
      <c r="C25" s="749" t="s">
        <v>671</v>
      </c>
      <c r="D25" s="779" t="s">
        <v>672</v>
      </c>
      <c r="E25" s="732">
        <v>140</v>
      </c>
      <c r="F25" s="732">
        <v>190.8</v>
      </c>
      <c r="G25" s="746">
        <f>E25*F25</f>
        <v>26712</v>
      </c>
    </row>
    <row r="26" spans="1:7" ht="16.5">
      <c r="A26" s="747" t="s">
        <v>673</v>
      </c>
      <c r="B26" s="748"/>
      <c r="C26" s="749" t="s">
        <v>674</v>
      </c>
      <c r="D26" s="779" t="s">
        <v>672</v>
      </c>
      <c r="E26" s="732">
        <v>105</v>
      </c>
      <c r="F26" s="732">
        <v>137.80000000000001</v>
      </c>
      <c r="G26" s="746">
        <f t="shared" ref="G26:G30" si="0">E26*F26</f>
        <v>14469.000000000002</v>
      </c>
    </row>
    <row r="27" spans="1:7" ht="16.5">
      <c r="A27" s="747" t="s">
        <v>675</v>
      </c>
      <c r="B27" s="748"/>
      <c r="C27" s="749" t="s">
        <v>676</v>
      </c>
      <c r="D27" s="779" t="s">
        <v>672</v>
      </c>
      <c r="E27" s="732">
        <v>105</v>
      </c>
      <c r="F27" s="732">
        <v>80.56</v>
      </c>
      <c r="G27" s="746">
        <f t="shared" si="0"/>
        <v>8458.8000000000011</v>
      </c>
    </row>
    <row r="28" spans="1:7" ht="51">
      <c r="A28" s="747" t="s">
        <v>677</v>
      </c>
      <c r="B28" s="748"/>
      <c r="C28" s="749" t="s">
        <v>678</v>
      </c>
      <c r="D28" s="776" t="s">
        <v>265</v>
      </c>
      <c r="E28" s="732">
        <v>370</v>
      </c>
      <c r="F28" s="732">
        <v>10.6</v>
      </c>
      <c r="G28" s="746">
        <f>E28*F28</f>
        <v>3922</v>
      </c>
    </row>
    <row r="29" spans="1:7" ht="76.5">
      <c r="A29" s="747" t="s">
        <v>679</v>
      </c>
      <c r="B29" s="748"/>
      <c r="C29" s="749" t="s">
        <v>680</v>
      </c>
      <c r="D29" s="779" t="s">
        <v>672</v>
      </c>
      <c r="E29" s="732">
        <v>230</v>
      </c>
      <c r="F29" s="732">
        <v>127.2</v>
      </c>
      <c r="G29" s="746">
        <f t="shared" si="0"/>
        <v>29256</v>
      </c>
    </row>
    <row r="30" spans="1:7" ht="89.25">
      <c r="A30" s="747" t="s">
        <v>681</v>
      </c>
      <c r="B30" s="748"/>
      <c r="C30" s="749" t="s">
        <v>682</v>
      </c>
      <c r="D30" s="779" t="s">
        <v>672</v>
      </c>
      <c r="E30" s="732">
        <v>120</v>
      </c>
      <c r="F30" s="732">
        <v>37.1</v>
      </c>
      <c r="G30" s="746">
        <f t="shared" si="0"/>
        <v>4452</v>
      </c>
    </row>
    <row r="31" spans="1:7" ht="63.75">
      <c r="A31" s="747" t="s">
        <v>683</v>
      </c>
      <c r="B31" s="748"/>
      <c r="C31" s="749" t="s">
        <v>684</v>
      </c>
      <c r="D31" s="779" t="s">
        <v>672</v>
      </c>
      <c r="E31" s="732">
        <v>230</v>
      </c>
      <c r="F31" s="732">
        <v>21.2</v>
      </c>
      <c r="G31" s="746">
        <f>E31*F31</f>
        <v>4876</v>
      </c>
    </row>
    <row r="32" spans="1:7" ht="12.75">
      <c r="A32" s="747"/>
      <c r="B32" s="748"/>
      <c r="C32" s="749"/>
      <c r="D32" s="779"/>
      <c r="E32" s="732"/>
      <c r="F32" s="732"/>
      <c r="G32" s="746"/>
    </row>
    <row r="33" spans="1:7" ht="12.75">
      <c r="A33" s="739" t="s">
        <v>685</v>
      </c>
      <c r="B33" s="740"/>
      <c r="C33" s="724" t="s">
        <v>79</v>
      </c>
      <c r="D33" s="778"/>
      <c r="E33" s="741"/>
      <c r="F33" s="742"/>
      <c r="G33" s="824">
        <f>SUM(G45:G46)</f>
        <v>12974.4</v>
      </c>
    </row>
    <row r="34" spans="1:7" ht="12.75" customHeight="1">
      <c r="A34" s="750"/>
      <c r="B34" s="714"/>
      <c r="C34" s="751" t="s">
        <v>573</v>
      </c>
      <c r="D34" s="779"/>
      <c r="E34" s="752"/>
      <c r="F34" s="746"/>
      <c r="G34" s="753"/>
    </row>
    <row r="35" spans="1:7" ht="153.75" customHeight="1">
      <c r="A35" s="754" t="s">
        <v>686</v>
      </c>
      <c r="B35" s="714"/>
      <c r="C35" s="755" t="s">
        <v>687</v>
      </c>
      <c r="D35" s="779"/>
      <c r="E35" s="752"/>
      <c r="F35" s="746"/>
      <c r="G35" s="753"/>
    </row>
    <row r="36" spans="1:7" ht="12.75">
      <c r="A36" s="754"/>
      <c r="B36" s="714"/>
      <c r="C36" s="124" t="s">
        <v>688</v>
      </c>
      <c r="D36" s="780"/>
      <c r="E36" s="752"/>
      <c r="F36" s="746"/>
      <c r="G36" s="753"/>
    </row>
    <row r="37" spans="1:7" ht="14.25" customHeight="1">
      <c r="A37" s="754"/>
      <c r="B37" s="714"/>
      <c r="C37" s="184" t="s">
        <v>689</v>
      </c>
      <c r="D37" s="140" t="s">
        <v>690</v>
      </c>
      <c r="E37" s="752"/>
      <c r="F37" s="746">
        <v>954</v>
      </c>
      <c r="G37" s="874"/>
    </row>
    <row r="38" spans="1:7" ht="13.5">
      <c r="A38" s="754"/>
      <c r="B38" s="714"/>
      <c r="C38" s="124" t="s">
        <v>691</v>
      </c>
      <c r="D38" s="140" t="s">
        <v>690</v>
      </c>
      <c r="E38" s="752"/>
      <c r="F38" s="746">
        <v>954</v>
      </c>
      <c r="G38" s="874"/>
    </row>
    <row r="39" spans="1:7" ht="13.5">
      <c r="A39" s="754"/>
      <c r="B39" s="714"/>
      <c r="C39" s="124" t="s">
        <v>692</v>
      </c>
      <c r="D39" s="140" t="s">
        <v>690</v>
      </c>
      <c r="E39" s="752"/>
      <c r="F39" s="746">
        <v>954</v>
      </c>
      <c r="G39" s="874"/>
    </row>
    <row r="40" spans="1:7" ht="14.25" customHeight="1">
      <c r="A40" s="754"/>
      <c r="B40" s="714"/>
      <c r="C40" s="124" t="s">
        <v>693</v>
      </c>
      <c r="D40" s="140" t="s">
        <v>73</v>
      </c>
      <c r="E40" s="752"/>
      <c r="F40" s="746">
        <v>11.66</v>
      </c>
      <c r="G40" s="874"/>
    </row>
    <row r="41" spans="1:7" ht="13.5">
      <c r="A41" s="754"/>
      <c r="B41" s="714"/>
      <c r="C41" s="124" t="s">
        <v>694</v>
      </c>
      <c r="D41" s="48" t="s">
        <v>695</v>
      </c>
      <c r="E41" s="752"/>
      <c r="F41" s="746">
        <v>84.8</v>
      </c>
      <c r="G41" s="874"/>
    </row>
    <row r="42" spans="1:7" ht="12.75">
      <c r="A42" s="754"/>
      <c r="B42" s="714"/>
      <c r="C42" s="124" t="s">
        <v>696</v>
      </c>
      <c r="D42" s="140" t="s">
        <v>14</v>
      </c>
      <c r="E42" s="752"/>
      <c r="F42" s="746">
        <v>74.2</v>
      </c>
      <c r="G42" s="874"/>
    </row>
    <row r="43" spans="1:7" ht="14.25" customHeight="1">
      <c r="A43" s="754"/>
      <c r="B43" s="714"/>
      <c r="C43" s="124" t="s">
        <v>748</v>
      </c>
      <c r="D43" s="781"/>
      <c r="E43" s="752"/>
      <c r="F43" s="746">
        <v>835.28</v>
      </c>
      <c r="G43" s="753"/>
    </row>
    <row r="44" spans="1:7" ht="12.75">
      <c r="A44" s="754"/>
      <c r="B44" s="714"/>
      <c r="C44" s="124"/>
      <c r="D44" s="781"/>
      <c r="E44" s="752"/>
      <c r="F44" s="746"/>
      <c r="G44" s="753"/>
    </row>
    <row r="45" spans="1:7" ht="15">
      <c r="A45" s="756"/>
      <c r="B45" s="757"/>
      <c r="C45" s="124" t="s">
        <v>77</v>
      </c>
      <c r="D45" s="781" t="s">
        <v>14</v>
      </c>
      <c r="E45" s="752">
        <v>1</v>
      </c>
      <c r="F45" s="746">
        <v>12338.4</v>
      </c>
      <c r="G45" s="753">
        <f>E45*F45</f>
        <v>12338.4</v>
      </c>
    </row>
    <row r="46" spans="1:7" ht="89.25">
      <c r="A46" s="754" t="s">
        <v>697</v>
      </c>
      <c r="B46" s="757"/>
      <c r="C46" s="734" t="s">
        <v>698</v>
      </c>
      <c r="D46" s="779" t="s">
        <v>672</v>
      </c>
      <c r="E46" s="732">
        <v>0.5</v>
      </c>
      <c r="F46" s="732">
        <v>1272</v>
      </c>
      <c r="G46" s="753">
        <f>E46*F46</f>
        <v>636</v>
      </c>
    </row>
    <row r="47" spans="1:7" ht="12.75">
      <c r="A47" s="744"/>
      <c r="C47" s="759"/>
      <c r="D47" s="779"/>
      <c r="E47" s="752"/>
      <c r="F47" s="746"/>
      <c r="G47" s="753"/>
    </row>
    <row r="48" spans="1:7" ht="12.75">
      <c r="A48" s="739" t="s">
        <v>699</v>
      </c>
      <c r="B48" s="740"/>
      <c r="C48" s="724" t="s">
        <v>86</v>
      </c>
      <c r="D48" s="778"/>
      <c r="E48" s="741"/>
      <c r="F48" s="742"/>
      <c r="G48" s="824">
        <f>SUM(G51:G68)</f>
        <v>127669.88</v>
      </c>
    </row>
    <row r="49" spans="1:7" ht="12.75">
      <c r="A49" s="750"/>
      <c r="B49" s="714"/>
      <c r="C49" s="751"/>
      <c r="D49" s="779"/>
      <c r="E49" s="752"/>
      <c r="F49" s="746"/>
      <c r="G49" s="753"/>
    </row>
    <row r="50" spans="1:7" ht="114.75">
      <c r="A50" s="754" t="s">
        <v>700</v>
      </c>
      <c r="B50" s="748"/>
      <c r="C50" s="755" t="s">
        <v>701</v>
      </c>
      <c r="D50" s="779"/>
      <c r="E50" s="746"/>
      <c r="F50" s="746"/>
      <c r="G50" s="746"/>
    </row>
    <row r="51" spans="1:7" ht="12.75">
      <c r="A51" s="754"/>
      <c r="B51" s="748"/>
      <c r="C51" s="755" t="s">
        <v>702</v>
      </c>
      <c r="D51" s="779" t="s">
        <v>509</v>
      </c>
      <c r="E51" s="746">
        <v>570</v>
      </c>
      <c r="F51" s="746">
        <v>161.5</v>
      </c>
      <c r="G51" s="746">
        <f>E51*F51</f>
        <v>92055</v>
      </c>
    </row>
    <row r="52" spans="1:7" ht="63.75">
      <c r="A52" s="754" t="s">
        <v>703</v>
      </c>
      <c r="B52" s="748"/>
      <c r="C52" s="755" t="s">
        <v>704</v>
      </c>
      <c r="D52" s="779"/>
      <c r="E52" s="760"/>
      <c r="F52" s="746"/>
      <c r="G52" s="746"/>
    </row>
    <row r="53" spans="1:7" ht="12.75">
      <c r="A53" s="754" t="s">
        <v>705</v>
      </c>
      <c r="B53" s="748"/>
      <c r="C53" s="761" t="s">
        <v>706</v>
      </c>
      <c r="D53" s="779" t="s">
        <v>14</v>
      </c>
      <c r="E53" s="760">
        <v>3</v>
      </c>
      <c r="F53" s="746">
        <v>1050</v>
      </c>
      <c r="G53" s="746">
        <f>E53*F53</f>
        <v>3150</v>
      </c>
    </row>
    <row r="54" spans="1:7" ht="12.75">
      <c r="A54" s="754" t="s">
        <v>707</v>
      </c>
      <c r="B54" s="748"/>
      <c r="C54" s="761" t="s">
        <v>708</v>
      </c>
      <c r="D54" s="779" t="s">
        <v>14</v>
      </c>
      <c r="E54" s="760">
        <v>3</v>
      </c>
      <c r="F54" s="746">
        <v>1070</v>
      </c>
      <c r="G54" s="746">
        <f t="shared" ref="G54:G56" si="1">E54*F54</f>
        <v>3210</v>
      </c>
    </row>
    <row r="55" spans="1:7" ht="12.75">
      <c r="A55" s="754" t="s">
        <v>709</v>
      </c>
      <c r="B55" s="748"/>
      <c r="C55" s="761" t="s">
        <v>710</v>
      </c>
      <c r="D55" s="779" t="s">
        <v>14</v>
      </c>
      <c r="E55" s="760">
        <v>3</v>
      </c>
      <c r="F55" s="746">
        <v>620</v>
      </c>
      <c r="G55" s="746">
        <f t="shared" si="1"/>
        <v>1860</v>
      </c>
    </row>
    <row r="56" spans="1:7" ht="12.75">
      <c r="A56" s="754" t="s">
        <v>711</v>
      </c>
      <c r="B56" s="714"/>
      <c r="C56" s="762" t="s">
        <v>712</v>
      </c>
      <c r="D56" s="779" t="s">
        <v>14</v>
      </c>
      <c r="E56" s="760">
        <v>2</v>
      </c>
      <c r="F56" s="746">
        <v>376</v>
      </c>
      <c r="G56" s="746">
        <f t="shared" si="1"/>
        <v>752</v>
      </c>
    </row>
    <row r="57" spans="1:7" ht="12.75">
      <c r="A57" s="744"/>
      <c r="B57" s="714"/>
      <c r="C57" s="762"/>
      <c r="D57" s="779"/>
      <c r="E57" s="760"/>
      <c r="F57" s="746"/>
      <c r="G57" s="746"/>
    </row>
    <row r="58" spans="1:7" ht="119.25" customHeight="1">
      <c r="A58" s="754" t="s">
        <v>713</v>
      </c>
      <c r="B58" s="714"/>
      <c r="C58" s="762" t="s">
        <v>714</v>
      </c>
      <c r="D58" s="779"/>
      <c r="E58" s="760"/>
      <c r="F58" s="746"/>
      <c r="G58" s="746"/>
    </row>
    <row r="59" spans="1:7" ht="12.75">
      <c r="A59" s="754" t="s">
        <v>715</v>
      </c>
      <c r="B59" s="714"/>
      <c r="C59" s="763" t="s">
        <v>716</v>
      </c>
      <c r="D59" s="779" t="s">
        <v>14</v>
      </c>
      <c r="E59" s="760">
        <v>1</v>
      </c>
      <c r="F59" s="746">
        <v>1150</v>
      </c>
      <c r="G59" s="746">
        <f>E59*F59</f>
        <v>1150</v>
      </c>
    </row>
    <row r="60" spans="1:7" ht="12.75">
      <c r="A60" s="754" t="s">
        <v>717</v>
      </c>
      <c r="B60" s="714"/>
      <c r="C60" s="763" t="s">
        <v>718</v>
      </c>
      <c r="D60" s="779" t="s">
        <v>14</v>
      </c>
      <c r="E60" s="760">
        <v>3</v>
      </c>
      <c r="F60" s="746">
        <v>1278</v>
      </c>
      <c r="G60" s="746">
        <f t="shared" ref="G60:G61" si="2">E60*F60</f>
        <v>3834</v>
      </c>
    </row>
    <row r="61" spans="1:7" ht="12.75">
      <c r="A61" s="754" t="s">
        <v>719</v>
      </c>
      <c r="B61" s="714"/>
      <c r="C61" s="763" t="s">
        <v>720</v>
      </c>
      <c r="D61" s="779" t="s">
        <v>14</v>
      </c>
      <c r="E61" s="760">
        <v>2</v>
      </c>
      <c r="F61" s="746">
        <v>1710</v>
      </c>
      <c r="G61" s="746">
        <f t="shared" si="2"/>
        <v>3420</v>
      </c>
    </row>
    <row r="62" spans="1:7" ht="12.75">
      <c r="A62" s="754"/>
      <c r="B62" s="714"/>
      <c r="C62" s="763"/>
      <c r="D62" s="779"/>
      <c r="E62" s="760"/>
      <c r="F62" s="746"/>
      <c r="G62" s="746"/>
    </row>
    <row r="63" spans="1:7" ht="76.5">
      <c r="A63" s="754" t="s">
        <v>721</v>
      </c>
      <c r="B63" s="714"/>
      <c r="C63" s="762" t="s">
        <v>722</v>
      </c>
      <c r="D63" s="779"/>
      <c r="E63" s="760"/>
      <c r="F63" s="746"/>
      <c r="G63" s="746"/>
    </row>
    <row r="64" spans="1:7" ht="12.75">
      <c r="A64" s="744"/>
      <c r="B64" s="714"/>
      <c r="C64" s="762" t="s">
        <v>723</v>
      </c>
      <c r="D64" s="779" t="s">
        <v>14</v>
      </c>
      <c r="E64" s="760">
        <v>2</v>
      </c>
      <c r="F64" s="746">
        <v>2200</v>
      </c>
      <c r="G64" s="746">
        <f>E64*F64</f>
        <v>4400</v>
      </c>
    </row>
    <row r="65" spans="1:7" ht="12.75">
      <c r="A65" s="744"/>
      <c r="B65" s="714"/>
      <c r="C65" s="762"/>
      <c r="D65" s="779"/>
      <c r="E65" s="760"/>
      <c r="F65" s="746"/>
      <c r="G65" s="746"/>
    </row>
    <row r="66" spans="1:7" ht="38.25">
      <c r="A66" s="754" t="s">
        <v>724</v>
      </c>
      <c r="B66" s="714"/>
      <c r="C66" s="762" t="s">
        <v>725</v>
      </c>
      <c r="D66" s="779" t="s">
        <v>509</v>
      </c>
      <c r="E66" s="746">
        <v>570</v>
      </c>
      <c r="F66" s="746">
        <v>1.5</v>
      </c>
      <c r="G66" s="746">
        <f>E66*F66</f>
        <v>855</v>
      </c>
    </row>
    <row r="67" spans="1:7" ht="63.75">
      <c r="A67" s="754" t="s">
        <v>726</v>
      </c>
      <c r="B67" s="714"/>
      <c r="C67" s="762" t="s">
        <v>727</v>
      </c>
      <c r="D67" s="779" t="s">
        <v>509</v>
      </c>
      <c r="E67" s="746">
        <v>574</v>
      </c>
      <c r="F67" s="746">
        <v>11.12</v>
      </c>
      <c r="G67" s="746">
        <f t="shared" ref="G67:G68" si="3">E67*F67</f>
        <v>6382.8799999999992</v>
      </c>
    </row>
    <row r="68" spans="1:7" ht="63.75">
      <c r="A68" s="754" t="s">
        <v>728</v>
      </c>
      <c r="B68" s="714"/>
      <c r="C68" s="762" t="s">
        <v>729</v>
      </c>
      <c r="D68" s="779" t="s">
        <v>509</v>
      </c>
      <c r="E68" s="746">
        <v>574</v>
      </c>
      <c r="F68" s="746">
        <v>11.5</v>
      </c>
      <c r="G68" s="746">
        <f t="shared" si="3"/>
        <v>6601</v>
      </c>
    </row>
    <row r="69" spans="1:7" ht="12.75">
      <c r="A69" s="744"/>
      <c r="B69" s="714"/>
      <c r="C69" s="762"/>
      <c r="D69" s="779"/>
      <c r="E69" s="760"/>
      <c r="F69" s="746"/>
      <c r="G69" s="746"/>
    </row>
    <row r="70" spans="1:7" ht="12.75">
      <c r="A70" s="739" t="s">
        <v>730</v>
      </c>
      <c r="B70" s="740"/>
      <c r="C70" s="724" t="s">
        <v>731</v>
      </c>
      <c r="D70" s="778"/>
      <c r="E70" s="741"/>
      <c r="F70" s="742"/>
      <c r="G70" s="824">
        <f>SUM(G72)</f>
        <v>3900</v>
      </c>
    </row>
    <row r="71" spans="1:7" ht="12.75">
      <c r="A71" s="750"/>
      <c r="B71" s="714"/>
      <c r="C71" s="751"/>
      <c r="D71" s="779"/>
      <c r="E71" s="752"/>
      <c r="F71" s="746"/>
      <c r="G71" s="753"/>
    </row>
    <row r="72" spans="1:7" ht="25.5">
      <c r="A72" s="754" t="s">
        <v>732</v>
      </c>
      <c r="B72" s="748"/>
      <c r="C72" s="755" t="s">
        <v>733</v>
      </c>
      <c r="D72" s="779" t="s">
        <v>44</v>
      </c>
      <c r="E72" s="746">
        <v>1</v>
      </c>
      <c r="F72" s="746">
        <v>3900</v>
      </c>
      <c r="G72" s="746">
        <f>E72*F72</f>
        <v>3900</v>
      </c>
    </row>
    <row r="73" spans="1:7" ht="13.5" thickBot="1">
      <c r="A73" s="744"/>
      <c r="B73" s="714"/>
      <c r="C73" s="737"/>
      <c r="D73" s="779"/>
      <c r="E73" s="760"/>
      <c r="F73" s="746"/>
      <c r="G73" s="746"/>
    </row>
    <row r="74" spans="1:7" ht="15.75" thickBot="1">
      <c r="A74" s="764"/>
      <c r="B74" s="920" t="s">
        <v>738</v>
      </c>
      <c r="C74" s="920"/>
      <c r="D74" s="782"/>
      <c r="E74" s="766"/>
      <c r="F74" s="765"/>
      <c r="G74" s="767">
        <f>G70+G48+G33+G22+G18</f>
        <v>240404.48000000001</v>
      </c>
    </row>
  </sheetData>
  <mergeCells count="8">
    <mergeCell ref="G1:G2"/>
    <mergeCell ref="B74:C74"/>
    <mergeCell ref="F1:F2"/>
    <mergeCell ref="A1:A2"/>
    <mergeCell ref="B1:B2"/>
    <mergeCell ref="C1:C2"/>
    <mergeCell ref="D1:D2"/>
    <mergeCell ref="E1:E2"/>
  </mergeCells>
  <pageMargins left="0.70866141732283472" right="0.23622047244094491" top="0.74803149606299213" bottom="0.6692913385826772" header="0.31496062992125984" footer="0.31496062992125984"/>
  <pageSetup paperSize="9" scale="90" orientation="portrait" r:id="rId1"/>
  <headerFooter>
    <oddFooter>&amp;C&amp;P</oddFooter>
  </headerFooter>
  <rowBreaks count="1" manualBreakCount="1">
    <brk id="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9</vt:i4>
      </vt:variant>
    </vt:vector>
  </HeadingPairs>
  <TitlesOfParts>
    <vt:vector size="19" baseType="lpstr">
      <vt:lpstr>1.1.prometnica_BEZ ODVODNJE</vt:lpstr>
      <vt:lpstr>1.2.troškovnik_OBORINSKA</vt:lpstr>
      <vt:lpstr>1.3.troškovnik_FEKALNA</vt:lpstr>
      <vt:lpstr>1.4.troškovnik_VODOOPSKRBA</vt:lpstr>
      <vt:lpstr>1.5.JR_EKI</vt:lpstr>
      <vt:lpstr>2.1.PROMETNICA_ODVODNJA_PROMET</vt:lpstr>
      <vt:lpstr>2.2.DTK</vt:lpstr>
      <vt:lpstr>2.3.JR</vt:lpstr>
      <vt:lpstr>2.4.VODOVOD</vt:lpstr>
      <vt:lpstr>REKAPITULACIJA</vt:lpstr>
      <vt:lpstr>'1.2.troškovnik_OBORINSKA'!Ispis_naslova</vt:lpstr>
      <vt:lpstr>'1.3.troškovnik_FEKALNA'!Ispis_naslova</vt:lpstr>
      <vt:lpstr>'1.4.troškovnik_VODOOPSKRBA'!Ispis_naslova</vt:lpstr>
      <vt:lpstr>'1.2.troškovnik_OBORINSKA'!Podrucje_ispisa</vt:lpstr>
      <vt:lpstr>'1.3.troškovnik_FEKALNA'!Podrucje_ispisa</vt:lpstr>
      <vt:lpstr>'1.4.troškovnik_VODOOPSKRBA'!Podrucje_ispisa</vt:lpstr>
      <vt:lpstr>'2.1.PROMETNICA_ODVODNJA_PROMET'!Podrucje_ispisa</vt:lpstr>
      <vt:lpstr>'2.4.VODOVOD'!Podrucje_ispisa</vt:lpstr>
      <vt:lpstr>REKAPITULACIJA!Podrucje_ispisa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silvana</dc:creator>
  <cp:lastModifiedBy>Korisnik</cp:lastModifiedBy>
  <cp:lastPrinted>2021-02-19T14:47:00Z</cp:lastPrinted>
  <dcterms:created xsi:type="dcterms:W3CDTF">1996-10-14T23:33:28Z</dcterms:created>
  <dcterms:modified xsi:type="dcterms:W3CDTF">2021-03-04T11:37:01Z</dcterms:modified>
</cp:coreProperties>
</file>